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il Drake\Desktop\"/>
    </mc:Choice>
  </mc:AlternateContent>
  <bookViews>
    <workbookView xWindow="0" yWindow="0" windowWidth="19200" windowHeight="7060"/>
  </bookViews>
  <sheets>
    <sheet name="Sheet1" sheetId="1" r:id="rId1"/>
  </sheets>
  <definedNames>
    <definedName name="_xlnm.Print_Titles" localSheetId="0">Sheet1!$A:$F,Sheet1!$1:$2</definedName>
    <definedName name="QB_COLUMN_59200" localSheetId="0" hidden="1">Sheet1!$G$2</definedName>
    <definedName name="QB_COLUMN_63620" localSheetId="0" hidden="1">Sheet1!$K$2</definedName>
    <definedName name="QB_COLUMN_64430" localSheetId="0" hidden="1">Sheet1!$M$2</definedName>
    <definedName name="QB_COLUMN_76210" localSheetId="0" hidden="1">Sheet1!$I$2</definedName>
    <definedName name="QB_DATA_0" localSheetId="0" hidden="1">Sheet1!$5:$5,Sheet1!$6:$6,Sheet1!$7:$7,Sheet1!$8:$8,Sheet1!$9:$9,Sheet1!$10:$10,Sheet1!$11:$11,Sheet1!$12:$12,Sheet1!$13:$13,Sheet1!$14:$14,Sheet1!$15:$15,Sheet1!$16:$16,Sheet1!$17:$17,Sheet1!$18:$18,Sheet1!$19:$19,Sheet1!$20:$20</definedName>
    <definedName name="QB_DATA_1" localSheetId="0" hidden="1">Sheet1!$21:$21,Sheet1!$22:$22,Sheet1!$23:$23,Sheet1!$24:$24,Sheet1!$25:$25,Sheet1!$26:$26,Sheet1!$27:$27,Sheet1!$28:$28,Sheet1!$29:$29,Sheet1!$30:$30,Sheet1!$31:$31,Sheet1!$32:$32,Sheet1!$33:$33,Sheet1!$34:$34,Sheet1!$35:$35,Sheet1!$36:$36</definedName>
    <definedName name="QB_DATA_10" localSheetId="0" hidden="1">Sheet1!$184:$184,Sheet1!$185:$185,Sheet1!$186:$186,Sheet1!#REF!,Sheet1!$187:$187,Sheet1!$188:$188,Sheet1!$189:$189,Sheet1!$190:$190,Sheet1!$191:$191,Sheet1!$192:$192,Sheet1!$193:$193,Sheet1!$194:$194,Sheet1!$195:$195,Sheet1!$196:$196,Sheet1!$197:$197,Sheet1!$198:$198</definedName>
    <definedName name="QB_DATA_11" localSheetId="0" hidden="1">Sheet1!$199:$199,Sheet1!$200:$200,Sheet1!$201:$201,Sheet1!$202:$202,Sheet1!$203:$203,Sheet1!$206:$206,Sheet1!$207:$207,Sheet1!$208:$208,Sheet1!$209:$209,Sheet1!$210:$210,Sheet1!$211:$211,Sheet1!$212:$212,Sheet1!$213:$213,Sheet1!$214:$214,Sheet1!$215:$215,Sheet1!$216:$216</definedName>
    <definedName name="QB_DATA_12" localSheetId="0" hidden="1">Sheet1!$219:$219,Sheet1!$220:$220,Sheet1!$221:$221,Sheet1!$222:$222,Sheet1!$223:$223,Sheet1!$226:$226,Sheet1!$227:$227,Sheet1!$228:$228,Sheet1!$229:$229,Sheet1!$230:$230,Sheet1!#REF!,Sheet1!#REF!,Sheet1!$231:$231,Sheet1!$232:$232,Sheet1!$233:$233,Sheet1!$234:$234</definedName>
    <definedName name="QB_DATA_13" localSheetId="0" hidden="1">Sheet1!$235:$235,Sheet1!$236:$236,Sheet1!$237:$237,Sheet1!$238:$238,Sheet1!$241:$241,Sheet1!$242:$242,Sheet1!$243:$243,Sheet1!$244:$244,Sheet1!$245:$245,Sheet1!$246:$246,Sheet1!$249:$249,Sheet1!$250:$250,Sheet1!$253:$253,Sheet1!$254:$254,Sheet1!$256:$256,Sheet1!$258:$258</definedName>
    <definedName name="QB_DATA_14" localSheetId="0" hidden="1">Sheet1!$259:$259,Sheet1!$260:$260,Sheet1!$261:$261,Sheet1!$262:$262,Sheet1!$263:$263,Sheet1!$264:$264,Sheet1!$265:$265,Sheet1!$266:$266,Sheet1!$267:$267,Sheet1!$268:$268,Sheet1!$269:$269,Sheet1!$270:$270,Sheet1!$271:$271,Sheet1!$272:$272,Sheet1!$273:$273,Sheet1!$276:$276</definedName>
    <definedName name="QB_DATA_15" localSheetId="0" hidden="1">Sheet1!$277:$277,Sheet1!$278:$278,Sheet1!$279:$279,Sheet1!$282:$282,Sheet1!$283:$283,Sheet1!$284:$284,Sheet1!$285:$285,Sheet1!$286:$286,Sheet1!$287:$287,Sheet1!$288:$288,Sheet1!$289:$289,Sheet1!$290:$290,Sheet1!$291:$291,Sheet1!$293:$293,Sheet1!$294:$294,Sheet1!$299:$299</definedName>
    <definedName name="QB_DATA_16" localSheetId="0" hidden="1">Sheet1!$300:$300,Sheet1!$301:$301,Sheet1!$305:$305,Sheet1!$306:$306,Sheet1!$307:$307</definedName>
    <definedName name="QB_DATA_2" localSheetId="0" hidden="1">Sheet1!$37:$37,Sheet1!$38:$38,Sheet1!$39:$39,Sheet1!$40:$40,Sheet1!$41:$41,Sheet1!$42:$42,Sheet1!$43:$43,Sheet1!$44:$44,Sheet1!$45:$45,Sheet1!$46:$46,Sheet1!$47:$47,Sheet1!$48:$48,Sheet1!$49:$49,Sheet1!$50:$50,Sheet1!$51:$51,Sheet1!$52:$52</definedName>
    <definedName name="QB_DATA_3" localSheetId="0" hidden="1">Sheet1!$55:$55,Sheet1!$59:$59,Sheet1!$60:$60,Sheet1!$62:$62,Sheet1!$63:$63,Sheet1!$64:$64,Sheet1!$65:$65,Sheet1!$66:$66,Sheet1!$67:$67,Sheet1!$68:$68,Sheet1!$69:$69,Sheet1!$70:$70,Sheet1!$71:$71,Sheet1!$72:$72,Sheet1!$73:$73,Sheet1!$74:$74</definedName>
    <definedName name="QB_DATA_4" localSheetId="0" hidden="1">Sheet1!$75:$75,Sheet1!$76:$76,Sheet1!$77:$77,Sheet1!$78:$78,Sheet1!$79:$79,Sheet1!$80:$80,Sheet1!$81:$81,Sheet1!$82:$82,Sheet1!$83:$83,Sheet1!$84:$84,Sheet1!$85:$85,Sheet1!$86:$86,Sheet1!#REF!,Sheet1!#REF!,Sheet1!#REF!,Sheet1!$87:$87</definedName>
    <definedName name="QB_DATA_5" localSheetId="0" hidden="1">Sheet1!$88:$88,Sheet1!$89:$89,Sheet1!$90:$90,Sheet1!$91:$91,Sheet1!$92:$92,Sheet1!$93:$93,Sheet1!$94:$94,Sheet1!$95:$95,Sheet1!$96:$96,Sheet1!$97:$97,Sheet1!$98:$98,Sheet1!$99:$99,Sheet1!$100:$100,Sheet1!$103:$103,Sheet1!$104:$104,Sheet1!$105:$105</definedName>
    <definedName name="QB_DATA_6" localSheetId="0" hidden="1">Sheet1!$106:$106,Sheet1!$107:$107,Sheet1!$108:$108,Sheet1!$109:$109,Sheet1!$110:$110,Sheet1!$111:$111,Sheet1!$112:$112,Sheet1!$113:$113,Sheet1!$114:$114,Sheet1!$115:$115,Sheet1!$116:$116,Sheet1!$117:$117,Sheet1!$118:$118,Sheet1!$119:$119,Sheet1!$120:$120,Sheet1!$121:$121</definedName>
    <definedName name="QB_DATA_7" localSheetId="0" hidden="1">Sheet1!$122:$122,Sheet1!$123:$123,Sheet1!$124:$124,Sheet1!$125:$125,Sheet1!$126:$126,Sheet1!$127:$127,Sheet1!$129:$129,Sheet1!$131:$131,Sheet1!$132:$132,Sheet1!$133:$133,Sheet1!$134:$134,Sheet1!$135:$135,Sheet1!$136:$136,Sheet1!$139:$139,Sheet1!$140:$140,Sheet1!$141:$141</definedName>
    <definedName name="QB_DATA_8" localSheetId="0" hidden="1">Sheet1!$144:$144,Sheet1!$145:$145,Sheet1!$146:$146,Sheet1!$147:$147,Sheet1!$148:$148,Sheet1!$149:$149,Sheet1!$152:$152,Sheet1!$153:$153,Sheet1!$154:$154,Sheet1!$155:$155,Sheet1!$156:$156,Sheet1!$159:$159,Sheet1!$160:$160,Sheet1!$161:$161,Sheet1!$162:$162,Sheet1!$163:$163</definedName>
    <definedName name="QB_DATA_9" localSheetId="0" hidden="1">Sheet1!$164:$164,Sheet1!$165:$165,Sheet1!$167:$167,Sheet1!$168:$168,Sheet1!$170:$170,Sheet1!$171:$171,Sheet1!$174:$174,Sheet1!$175:$175,Sheet1!$176:$176,Sheet1!$177:$177,Sheet1!$178:$178,Sheet1!$179:$179,Sheet1!$180:$180,Sheet1!$181:$181,Sheet1!$182:$182,Sheet1!$183:$183</definedName>
    <definedName name="QB_FORMULA_0" localSheetId="0" hidden="1">Sheet1!$K$5,Sheet1!$M$5,Sheet1!$K$6,Sheet1!$M$6,Sheet1!$K$7,Sheet1!$M$7,Sheet1!$K$8,Sheet1!$M$8,Sheet1!$K$9,Sheet1!$M$9,Sheet1!$K$10,Sheet1!$M$10,Sheet1!$K$11,Sheet1!$M$11,Sheet1!$K$12,Sheet1!$M$12</definedName>
    <definedName name="QB_FORMULA_1" localSheetId="0" hidden="1">Sheet1!$K$13,Sheet1!$M$13,Sheet1!$K$14,Sheet1!$M$14,Sheet1!$K$15,Sheet1!$M$15,Sheet1!$K$16,Sheet1!$M$16,Sheet1!$K$17,Sheet1!$M$17,Sheet1!$K$18,Sheet1!$M$18,Sheet1!$K$19,Sheet1!$M$19,Sheet1!$K$20,Sheet1!$M$20</definedName>
    <definedName name="QB_FORMULA_10" localSheetId="0" hidden="1">Sheet1!$K$85,Sheet1!$M$85,Sheet1!$K$86,Sheet1!$M$86,Sheet1!#REF!,Sheet1!#REF!,Sheet1!#REF!,Sheet1!#REF!,Sheet1!#REF!,Sheet1!#REF!,Sheet1!$K$87,Sheet1!$M$87,Sheet1!$K$88,Sheet1!$M$88,Sheet1!$K$89,Sheet1!$M$89</definedName>
    <definedName name="QB_FORMULA_11" localSheetId="0" hidden="1">Sheet1!$K$90,Sheet1!$M$90,Sheet1!$K$91,Sheet1!$M$91,Sheet1!$K$92,Sheet1!$M$92,Sheet1!$K$93,Sheet1!$M$93,Sheet1!$K$94,Sheet1!$M$94,Sheet1!$K$95,Sheet1!$M$95,Sheet1!$K$96,Sheet1!$M$96,Sheet1!$K$97,Sheet1!$M$97</definedName>
    <definedName name="QB_FORMULA_12" localSheetId="0" hidden="1">Sheet1!$K$98,Sheet1!$M$98,Sheet1!$K$99,Sheet1!$M$99,Sheet1!$K$100,Sheet1!$M$100,Sheet1!$G$101,Sheet1!$I$101,Sheet1!$K$101,Sheet1!$M$101,Sheet1!$K$103,Sheet1!$M$103,Sheet1!$K$104,Sheet1!$M$104,Sheet1!$K$105,Sheet1!$M$105</definedName>
    <definedName name="QB_FORMULA_13" localSheetId="0" hidden="1">Sheet1!$K$106,Sheet1!$M$106,Sheet1!$K$107,Sheet1!$M$107,Sheet1!$K$108,Sheet1!$M$108,Sheet1!$K$109,Sheet1!$M$109,Sheet1!$K$110,Sheet1!$M$110,Sheet1!$K$111,Sheet1!$M$111,Sheet1!$K$112,Sheet1!$M$112,Sheet1!$K$113,Sheet1!$M$113</definedName>
    <definedName name="QB_FORMULA_14" localSheetId="0" hidden="1">Sheet1!$K$114,Sheet1!$M$114,Sheet1!$K$115,Sheet1!$M$115,Sheet1!$K$116,Sheet1!$M$116,Sheet1!$K$117,Sheet1!$M$117,Sheet1!$K$118,Sheet1!$M$118,Sheet1!$K$119,Sheet1!$M$119,Sheet1!$K$120,Sheet1!$M$120,Sheet1!$K$121,Sheet1!$M$121</definedName>
    <definedName name="QB_FORMULA_15" localSheetId="0" hidden="1">Sheet1!$K$122,Sheet1!$M$122,Sheet1!$K$123,Sheet1!$M$123,Sheet1!$K$124,Sheet1!$M$124,Sheet1!$K$125,Sheet1!$M$125,Sheet1!$K$126,Sheet1!$M$126,Sheet1!$K$127,Sheet1!$M$127,Sheet1!$G$128,Sheet1!$I$128,Sheet1!$K$128,Sheet1!$M$128</definedName>
    <definedName name="QB_FORMULA_16" localSheetId="0" hidden="1">Sheet1!$K$129,Sheet1!$M$129,Sheet1!$K$131,Sheet1!$M$131,Sheet1!$K$132,Sheet1!$M$132,Sheet1!$K$133,Sheet1!$M$133,Sheet1!$K$134,Sheet1!$M$134,Sheet1!$K$135,Sheet1!$M$135,Sheet1!$K$136,Sheet1!$M$136,Sheet1!$G$137,Sheet1!$I$137</definedName>
    <definedName name="QB_FORMULA_17" localSheetId="0" hidden="1">Sheet1!$K$137,Sheet1!$M$137,Sheet1!$K$139,Sheet1!$M$139,Sheet1!$K$140,Sheet1!$M$140,Sheet1!$K$141,Sheet1!$M$141,Sheet1!$G$142,Sheet1!$I$142,Sheet1!$K$142,Sheet1!$M$142,Sheet1!$K$144,Sheet1!$M$144,Sheet1!$K$145,Sheet1!$M$145</definedName>
    <definedName name="QB_FORMULA_18" localSheetId="0" hidden="1">Sheet1!$K$146,Sheet1!$M$146,Sheet1!$K$147,Sheet1!$M$147,Sheet1!$K$148,Sheet1!$M$148,Sheet1!$K$149,Sheet1!$M$149,Sheet1!$G$150,Sheet1!$I$150,Sheet1!$K$150,Sheet1!$M$150,Sheet1!$K$152,Sheet1!$M$152,Sheet1!$K$153,Sheet1!$M$153</definedName>
    <definedName name="QB_FORMULA_19" localSheetId="0" hidden="1">Sheet1!$K$154,Sheet1!$M$154,Sheet1!$K$155,Sheet1!$M$155,Sheet1!$K$156,Sheet1!$M$156,Sheet1!$G$157,Sheet1!$I$157,Sheet1!$K$157,Sheet1!$M$157,Sheet1!$K$159,Sheet1!$M$159,Sheet1!$K$160,Sheet1!$M$160,Sheet1!$K$161,Sheet1!$M$161</definedName>
    <definedName name="QB_FORMULA_2" localSheetId="0" hidden="1">Sheet1!$K$21,Sheet1!$M$21,Sheet1!$K$22,Sheet1!$M$22,Sheet1!$K$23,Sheet1!$M$23,Sheet1!$K$24,Sheet1!$M$24,Sheet1!$K$25,Sheet1!$M$25,Sheet1!$K$26,Sheet1!$M$26,Sheet1!$K$27,Sheet1!$M$27,Sheet1!$K$28,Sheet1!$M$28</definedName>
    <definedName name="QB_FORMULA_20" localSheetId="0" hidden="1">Sheet1!$K$162,Sheet1!$M$162,Sheet1!$K$163,Sheet1!$M$163,Sheet1!$K$164,Sheet1!$M$164,Sheet1!$K$165,Sheet1!$M$165,Sheet1!$G$166,Sheet1!$I$166,Sheet1!$K$166,Sheet1!$M$166,Sheet1!$K$167,Sheet1!$M$167,Sheet1!$K$168,Sheet1!$M$168</definedName>
    <definedName name="QB_FORMULA_21" localSheetId="0" hidden="1">Sheet1!$K$170,Sheet1!$M$170,Sheet1!$K$171,Sheet1!$M$171,Sheet1!$G$172,Sheet1!$I$172,Sheet1!$K$172,Sheet1!$M$172,Sheet1!$K$174,Sheet1!$M$174,Sheet1!$K$175,Sheet1!$M$175,Sheet1!$K$176,Sheet1!$M$176,Sheet1!$K$177,Sheet1!$M$177</definedName>
    <definedName name="QB_FORMULA_22" localSheetId="0" hidden="1">Sheet1!$K$178,Sheet1!$M$178,Sheet1!$K$179,Sheet1!$M$179,Sheet1!$K$180,Sheet1!$M$180,Sheet1!$K$181,Sheet1!$M$181,Sheet1!$K$182,Sheet1!$M$182,Sheet1!$K$183,Sheet1!$M$183,Sheet1!$K$184,Sheet1!$M$184,Sheet1!$K$185,Sheet1!$M$185</definedName>
    <definedName name="QB_FORMULA_23" localSheetId="0" hidden="1">Sheet1!$K$186,Sheet1!$M$186,Sheet1!#REF!,Sheet1!#REF!,Sheet1!$K$187,Sheet1!$M$187,Sheet1!$K$188,Sheet1!$M$188,Sheet1!$K$189,Sheet1!$M$189,Sheet1!$K$190,Sheet1!$M$190,Sheet1!$K$191,Sheet1!$M$191,Sheet1!$K$192,Sheet1!$M$192</definedName>
    <definedName name="QB_FORMULA_24" localSheetId="0" hidden="1">Sheet1!$K$193,Sheet1!$M$193,Sheet1!$K$194,Sheet1!$M$194,Sheet1!$K$195,Sheet1!$M$195,Sheet1!$K$196,Sheet1!$M$196,Sheet1!$K$197,Sheet1!$M$197,Sheet1!$K$198,Sheet1!$M$198,Sheet1!$K$199,Sheet1!$M$199,Sheet1!$K$200,Sheet1!$M$200</definedName>
    <definedName name="QB_FORMULA_25" localSheetId="0" hidden="1">Sheet1!$K$201,Sheet1!$M$201,Sheet1!$K$202,Sheet1!$M$202,Sheet1!$K$203,Sheet1!$M$203,Sheet1!$G$204,Sheet1!$I$204,Sheet1!$K$204,Sheet1!$M$204,Sheet1!$K$206,Sheet1!$M$206,Sheet1!$K$207,Sheet1!$M$207,Sheet1!$K$208,Sheet1!$M$208</definedName>
    <definedName name="QB_FORMULA_26" localSheetId="0" hidden="1">Sheet1!$K$209,Sheet1!$M$209,Sheet1!$K$210,Sheet1!$M$210,Sheet1!$K$211,Sheet1!$M$211,Sheet1!$K$212,Sheet1!$M$212,Sheet1!$K$213,Sheet1!$M$213,Sheet1!$K$214,Sheet1!$M$214,Sheet1!$K$215,Sheet1!$M$215,Sheet1!$K$216,Sheet1!$M$216</definedName>
    <definedName name="QB_FORMULA_27" localSheetId="0" hidden="1">Sheet1!$G$217,Sheet1!$I$217,Sheet1!$K$217,Sheet1!$M$217,Sheet1!$K$219,Sheet1!$M$219,Sheet1!$K$220,Sheet1!$M$220,Sheet1!$K$221,Sheet1!$M$221,Sheet1!$K$222,Sheet1!$M$222,Sheet1!$K$223,Sheet1!$M$223,Sheet1!$G$224,Sheet1!$I$224</definedName>
    <definedName name="QB_FORMULA_28" localSheetId="0" hidden="1">Sheet1!$K$224,Sheet1!$M$224,Sheet1!$K$226,Sheet1!$M$226,Sheet1!$K$227,Sheet1!$M$227,Sheet1!$K$228,Sheet1!$M$228,Sheet1!$K$229,Sheet1!$M$229,Sheet1!$K$230,Sheet1!$M$230,Sheet1!#REF!,Sheet1!#REF!,Sheet1!#REF!,Sheet1!#REF!</definedName>
    <definedName name="QB_FORMULA_29" localSheetId="0" hidden="1">Sheet1!$K$231,Sheet1!$M$231,Sheet1!$K$232,Sheet1!$M$232,Sheet1!$K$233,Sheet1!$M$233,Sheet1!$K$234,Sheet1!$M$234,Sheet1!$K$235,Sheet1!$M$235,Sheet1!$K$236,Sheet1!$M$236,Sheet1!$K$237,Sheet1!$M$237,Sheet1!$K$238,Sheet1!$M$238</definedName>
    <definedName name="QB_FORMULA_3" localSheetId="0" hidden="1">Sheet1!$K$29,Sheet1!$M$29,Sheet1!$K$30,Sheet1!$M$30,Sheet1!$K$31,Sheet1!$M$31,Sheet1!$K$32,Sheet1!$M$32,Sheet1!$K$33,Sheet1!$M$33,Sheet1!$K$34,Sheet1!$M$34,Sheet1!$K$35,Sheet1!$M$35,Sheet1!$K$36,Sheet1!$M$36</definedName>
    <definedName name="QB_FORMULA_30" localSheetId="0" hidden="1">Sheet1!$G$239,Sheet1!$I$239,Sheet1!$K$239,Sheet1!$M$239,Sheet1!$K$241,Sheet1!$M$241,Sheet1!$K$242,Sheet1!$M$242,Sheet1!$K$243,Sheet1!$M$243,Sheet1!$K$244,Sheet1!$M$244,Sheet1!$K$245,Sheet1!$M$245,Sheet1!$K$246,Sheet1!$M$246</definedName>
    <definedName name="QB_FORMULA_31" localSheetId="0" hidden="1">Sheet1!$G$247,Sheet1!$I$247,Sheet1!$K$247,Sheet1!$M$247,Sheet1!$K$249,Sheet1!$M$249,Sheet1!$K$250,Sheet1!$M$250,Sheet1!$G$251,Sheet1!$I$251,Sheet1!$K$251,Sheet1!$M$251,Sheet1!$K$253,Sheet1!$M$253,Sheet1!$K$254,Sheet1!$M$254</definedName>
    <definedName name="QB_FORMULA_32" localSheetId="0" hidden="1">Sheet1!$G$255,Sheet1!$I$255,Sheet1!$K$255,Sheet1!$M$255,Sheet1!$K$256,Sheet1!$M$256,Sheet1!$K$258,Sheet1!$M$258,Sheet1!$K$259,Sheet1!$M$259,Sheet1!$K$260,Sheet1!$M$260,Sheet1!$K$261,Sheet1!$M$261,Sheet1!$K$262,Sheet1!$M$262</definedName>
    <definedName name="QB_FORMULA_33" localSheetId="0" hidden="1">Sheet1!$K$263,Sheet1!$M$263,Sheet1!$K$264,Sheet1!$M$264,Sheet1!$K$265,Sheet1!$M$265,Sheet1!$K$266,Sheet1!$M$266,Sheet1!$K$267,Sheet1!$M$267,Sheet1!$K$268,Sheet1!$M$268,Sheet1!$K$269,Sheet1!$M$269,Sheet1!$K$270,Sheet1!$M$270</definedName>
    <definedName name="QB_FORMULA_34" localSheetId="0" hidden="1">Sheet1!$K$271,Sheet1!$M$271,Sheet1!$K$272,Sheet1!$M$272,Sheet1!$K$273,Sheet1!$M$273,Sheet1!$G$274,Sheet1!$I$274,Sheet1!$K$274,Sheet1!$M$274,Sheet1!$K$276,Sheet1!$M$276,Sheet1!$K$277,Sheet1!$M$277,Sheet1!$K$278,Sheet1!$M$278</definedName>
    <definedName name="QB_FORMULA_35" localSheetId="0" hidden="1">Sheet1!$K$279,Sheet1!$M$279,Sheet1!$G$280,Sheet1!$I$280,Sheet1!$K$280,Sheet1!$M$280,Sheet1!$K$282,Sheet1!$M$282,Sheet1!$K$283,Sheet1!$M$283,Sheet1!$K$284,Sheet1!$M$284,Sheet1!$K$285,Sheet1!$M$285,Sheet1!$K$286,Sheet1!$M$286</definedName>
    <definedName name="QB_FORMULA_36" localSheetId="0" hidden="1">Sheet1!$K$287,Sheet1!$M$287,Sheet1!$K$288,Sheet1!$M$288,Sheet1!$K$289,Sheet1!$M$289,Sheet1!$K$290,Sheet1!$M$290,Sheet1!$K$291,Sheet1!$M$291,Sheet1!$G$292,Sheet1!$I$292,Sheet1!$K$292,Sheet1!$M$292,Sheet1!$K$293,Sheet1!$M$293</definedName>
    <definedName name="QB_FORMULA_37" localSheetId="0" hidden="1">Sheet1!$K$294,Sheet1!$M$294,Sheet1!$G$295,Sheet1!$I$295,Sheet1!$K$295,Sheet1!$M$295,Sheet1!$G$296,Sheet1!$I$296,Sheet1!$K$296,Sheet1!$M$296,Sheet1!$K$299,Sheet1!$M$299,Sheet1!$K$300,Sheet1!$M$300,Sheet1!$K$301,Sheet1!$M$301</definedName>
    <definedName name="QB_FORMULA_38" localSheetId="0" hidden="1">Sheet1!$G$302,Sheet1!$I$302,Sheet1!$K$302,Sheet1!$M$302,Sheet1!$K$305,Sheet1!$M$305,Sheet1!$K$306,Sheet1!$M$306,Sheet1!$K$307,Sheet1!$M$307,Sheet1!$G$308,Sheet1!$I$308,Sheet1!$K$308,Sheet1!$M$308,Sheet1!$G$309,Sheet1!$I$309</definedName>
    <definedName name="QB_FORMULA_39" localSheetId="0" hidden="1">Sheet1!$K$309,Sheet1!$M$309,Sheet1!$G$310,Sheet1!$I$310,Sheet1!$K$310,Sheet1!$M$310,Sheet1!$G$311,Sheet1!$I$311,Sheet1!$K$311,Sheet1!$M$311</definedName>
    <definedName name="QB_FORMULA_4" localSheetId="0" hidden="1">Sheet1!$K$37,Sheet1!$M$37,Sheet1!$K$38,Sheet1!$M$38,Sheet1!$K$39,Sheet1!$M$39,Sheet1!$K$40,Sheet1!$M$40,Sheet1!$K$41,Sheet1!$M$41,Sheet1!$K$42,Sheet1!$M$42,Sheet1!$K$43,Sheet1!$M$43,Sheet1!$K$44,Sheet1!$M$44</definedName>
    <definedName name="QB_FORMULA_5" localSheetId="0" hidden="1">Sheet1!$K$45,Sheet1!$M$45,Sheet1!$K$46,Sheet1!$M$46,Sheet1!$K$47,Sheet1!$M$47,Sheet1!$K$48,Sheet1!$M$48,Sheet1!$K$49,Sheet1!$M$49,Sheet1!$K$50,Sheet1!$M$50,Sheet1!$K$51,Sheet1!$M$51,Sheet1!$K$52,Sheet1!$M$52</definedName>
    <definedName name="QB_FORMULA_6" localSheetId="0" hidden="1">Sheet1!$G$53,Sheet1!$I$53,Sheet1!$K$53,Sheet1!$M$53,Sheet1!$K$55,Sheet1!$M$55,Sheet1!$G$56,Sheet1!$I$56,Sheet1!$K$56,Sheet1!$M$56,Sheet1!$G$57,Sheet1!$I$57,Sheet1!$K$57,Sheet1!$M$57,Sheet1!$K$59,Sheet1!$M$59</definedName>
    <definedName name="QB_FORMULA_7" localSheetId="0" hidden="1">Sheet1!$K$60,Sheet1!$M$60,Sheet1!$K$62,Sheet1!$M$62,Sheet1!$K$63,Sheet1!$M$63,Sheet1!$K$64,Sheet1!$M$64,Sheet1!$K$65,Sheet1!$M$65,Sheet1!$K$66,Sheet1!$M$66,Sheet1!$K$67,Sheet1!$M$67,Sheet1!$K$68,Sheet1!$M$68</definedName>
    <definedName name="QB_FORMULA_8" localSheetId="0" hidden="1">Sheet1!$K$69,Sheet1!$M$69,Sheet1!$K$70,Sheet1!$M$70,Sheet1!$K$71,Sheet1!$M$71,Sheet1!$K$72,Sheet1!$M$72,Sheet1!$K$73,Sheet1!$M$73,Sheet1!$K$74,Sheet1!$M$74,Sheet1!$K$75,Sheet1!$M$75,Sheet1!$K$76,Sheet1!$M$76</definedName>
    <definedName name="QB_FORMULA_9" localSheetId="0" hidden="1">Sheet1!$K$77,Sheet1!$M$77,Sheet1!$K$78,Sheet1!$M$78,Sheet1!$K$79,Sheet1!$M$79,Sheet1!$K$80,Sheet1!$M$80,Sheet1!$K$81,Sheet1!$M$81,Sheet1!$K$82,Sheet1!$M$82,Sheet1!$K$83,Sheet1!$M$83,Sheet1!$K$84,Sheet1!$M$84</definedName>
    <definedName name="QB_ROW_100250" localSheetId="0" hidden="1">Sheet1!$F$146</definedName>
    <definedName name="QB_ROW_101250" localSheetId="0" hidden="1">Sheet1!$F$245</definedName>
    <definedName name="QB_ROW_102040" localSheetId="0" hidden="1">Sheet1!$E$158</definedName>
    <definedName name="QB_ROW_102250" localSheetId="0" hidden="1">Sheet1!$F$165</definedName>
    <definedName name="QB_ROW_102340" localSheetId="0" hidden="1">Sheet1!$E$166</definedName>
    <definedName name="QB_ROW_103250" localSheetId="0" hidden="1">Sheet1!$F$161</definedName>
    <definedName name="QB_ROW_104250" localSheetId="0" hidden="1">Sheet1!$F$162</definedName>
    <definedName name="QB_ROW_105250" localSheetId="0" hidden="1">Sheet1!$F$163</definedName>
    <definedName name="QB_ROW_106040" localSheetId="0" hidden="1">Sheet1!$E$240</definedName>
    <definedName name="QB_ROW_106250" localSheetId="0" hidden="1">Sheet1!$F$246</definedName>
    <definedName name="QB_ROW_106340" localSheetId="0" hidden="1">Sheet1!$E$247</definedName>
    <definedName name="QB_ROW_107250" localSheetId="0" hidden="1">Sheet1!$F$211</definedName>
    <definedName name="QB_ROW_112240" localSheetId="0" hidden="1">Sheet1!$E$168</definedName>
    <definedName name="QB_ROW_113040" localSheetId="0" hidden="1">Sheet1!$E$169</definedName>
    <definedName name="QB_ROW_113250" localSheetId="0" hidden="1">Sheet1!$F$171</definedName>
    <definedName name="QB_ROW_113340" localSheetId="0" hidden="1">Sheet1!$E$172</definedName>
    <definedName name="QB_ROW_114250" localSheetId="0" hidden="1">Sheet1!$F$170</definedName>
    <definedName name="QB_ROW_115040" localSheetId="0" hidden="1">Sheet1!$E$173</definedName>
    <definedName name="QB_ROW_115250" localSheetId="0" hidden="1">Sheet1!$F$203</definedName>
    <definedName name="QB_ROW_115340" localSheetId="0" hidden="1">Sheet1!$E$204</definedName>
    <definedName name="QB_ROW_116250" localSheetId="0" hidden="1">Sheet1!$F$174</definedName>
    <definedName name="QB_ROW_117250" localSheetId="0" hidden="1">Sheet1!$F$176</definedName>
    <definedName name="QB_ROW_118250" localSheetId="0" hidden="1">Sheet1!$F$182</definedName>
    <definedName name="QB_ROW_119250" localSheetId="0" hidden="1">Sheet1!$F$183</definedName>
    <definedName name="QB_ROW_120250" localSheetId="0" hidden="1">Sheet1!$F$185</definedName>
    <definedName name="QB_ROW_121250" localSheetId="0" hidden="1">Sheet1!#REF!</definedName>
    <definedName name="QB_ROW_122250" localSheetId="0" hidden="1">Sheet1!$F$187</definedName>
    <definedName name="QB_ROW_123250" localSheetId="0" hidden="1">Sheet1!$F$189</definedName>
    <definedName name="QB_ROW_1240" localSheetId="0" hidden="1">Sheet1!$E$167</definedName>
    <definedName name="QB_ROW_124250" localSheetId="0" hidden="1">Sheet1!$F$190</definedName>
    <definedName name="QB_ROW_125250" localSheetId="0" hidden="1">Sheet1!$F$191</definedName>
    <definedName name="QB_ROW_126250" localSheetId="0" hidden="1">Sheet1!$F$192</definedName>
    <definedName name="QB_ROW_127250" localSheetId="0" hidden="1">Sheet1!$F$194</definedName>
    <definedName name="QB_ROW_128250" localSheetId="0" hidden="1">Sheet1!$F$195</definedName>
    <definedName name="QB_ROW_129250" localSheetId="0" hidden="1">Sheet1!$F$196</definedName>
    <definedName name="QB_ROW_130250" localSheetId="0" hidden="1">Sheet1!$F$197</definedName>
    <definedName name="QB_ROW_131250" localSheetId="0" hidden="1">Sheet1!$F$200</definedName>
    <definedName name="QB_ROW_132250" localSheetId="0" hidden="1">Sheet1!$F$201</definedName>
    <definedName name="QB_ROW_133040" localSheetId="0" hidden="1">Sheet1!$E$205</definedName>
    <definedName name="QB_ROW_133250" localSheetId="0" hidden="1">Sheet1!$F$216</definedName>
    <definedName name="QB_ROW_133340" localSheetId="0" hidden="1">Sheet1!$E$217</definedName>
    <definedName name="QB_ROW_134250" localSheetId="0" hidden="1">Sheet1!$F$207</definedName>
    <definedName name="QB_ROW_135250" localSheetId="0" hidden="1">Sheet1!$F$208</definedName>
    <definedName name="QB_ROW_136250" localSheetId="0" hidden="1">Sheet1!$F$209</definedName>
    <definedName name="QB_ROW_137250" localSheetId="0" hidden="1">Sheet1!$F$210</definedName>
    <definedName name="QB_ROW_138250" localSheetId="0" hidden="1">Sheet1!$F$213</definedName>
    <definedName name="QB_ROW_139250" localSheetId="0" hidden="1">Sheet1!$F$214</definedName>
    <definedName name="QB_ROW_140250" localSheetId="0" hidden="1">Sheet1!$F$215</definedName>
    <definedName name="QB_ROW_141040" localSheetId="0" hidden="1">Sheet1!$E$218</definedName>
    <definedName name="QB_ROW_141250" localSheetId="0" hidden="1">Sheet1!$F$223</definedName>
    <definedName name="QB_ROW_141340" localSheetId="0" hidden="1">Sheet1!$E$224</definedName>
    <definedName name="QB_ROW_142250" localSheetId="0" hidden="1">Sheet1!$F$220</definedName>
    <definedName name="QB_ROW_143250" localSheetId="0" hidden="1">Sheet1!$F$221</definedName>
    <definedName name="QB_ROW_144250" localSheetId="0" hidden="1">Sheet1!$F$222</definedName>
    <definedName name="QB_ROW_145040" localSheetId="0" hidden="1">Sheet1!$E$225</definedName>
    <definedName name="QB_ROW_145250" localSheetId="0" hidden="1">Sheet1!$F$238</definedName>
    <definedName name="QB_ROW_145340" localSheetId="0" hidden="1">Sheet1!$E$239</definedName>
    <definedName name="QB_ROW_146250" localSheetId="0" hidden="1">Sheet1!#REF!</definedName>
    <definedName name="QB_ROW_147250" localSheetId="0" hidden="1">Sheet1!$F$226</definedName>
    <definedName name="QB_ROW_148250" localSheetId="0" hidden="1">Sheet1!$F$229</definedName>
    <definedName name="QB_ROW_149250" localSheetId="0" hidden="1">Sheet1!$F$231</definedName>
    <definedName name="QB_ROW_150250" localSheetId="0" hidden="1">Sheet1!$F$232</definedName>
    <definedName name="QB_ROW_151250" localSheetId="0" hidden="1">Sheet1!$F$233</definedName>
    <definedName name="QB_ROW_152250" localSheetId="0" hidden="1">Sheet1!$F$234</definedName>
    <definedName name="QB_ROW_153250" localSheetId="0" hidden="1">Sheet1!$F$235</definedName>
    <definedName name="QB_ROW_154240" localSheetId="0" hidden="1">Sheet1!$E$256</definedName>
    <definedName name="QB_ROW_155040" localSheetId="0" hidden="1">Sheet1!$E$257</definedName>
    <definedName name="QB_ROW_155250" localSheetId="0" hidden="1">Sheet1!$F$273</definedName>
    <definedName name="QB_ROW_155340" localSheetId="0" hidden="1">Sheet1!$E$274</definedName>
    <definedName name="QB_ROW_156250" localSheetId="0" hidden="1">Sheet1!$F$259</definedName>
    <definedName name="QB_ROW_157250" localSheetId="0" hidden="1">Sheet1!$F$258</definedName>
    <definedName name="QB_ROW_158250" localSheetId="0" hidden="1">Sheet1!$F$260</definedName>
    <definedName name="QB_ROW_159250" localSheetId="0" hidden="1">Sheet1!$F$262</definedName>
    <definedName name="QB_ROW_160250" localSheetId="0" hidden="1">Sheet1!$F$263</definedName>
    <definedName name="QB_ROW_161250" localSheetId="0" hidden="1">Sheet1!$F$264</definedName>
    <definedName name="QB_ROW_162250" localSheetId="0" hidden="1">Sheet1!$F$266</definedName>
    <definedName name="QB_ROW_163250" localSheetId="0" hidden="1">Sheet1!$F$267</definedName>
    <definedName name="QB_ROW_164250" localSheetId="0" hidden="1">Sheet1!$F$268</definedName>
    <definedName name="QB_ROW_165250" localSheetId="0" hidden="1">Sheet1!$F$269</definedName>
    <definedName name="QB_ROW_166250" localSheetId="0" hidden="1">Sheet1!$F$271</definedName>
    <definedName name="QB_ROW_167250" localSheetId="0" hidden="1">Sheet1!$F$272</definedName>
    <definedName name="QB_ROW_168040" localSheetId="0" hidden="1">Sheet1!$E$275</definedName>
    <definedName name="QB_ROW_168250" localSheetId="0" hidden="1">Sheet1!$F$279</definedName>
    <definedName name="QB_ROW_168340" localSheetId="0" hidden="1">Sheet1!$E$280</definedName>
    <definedName name="QB_ROW_169250" localSheetId="0" hidden="1">Sheet1!$F$278</definedName>
    <definedName name="QB_ROW_170040" localSheetId="0" hidden="1">Sheet1!$E$281</definedName>
    <definedName name="QB_ROW_170250" localSheetId="0" hidden="1">Sheet1!$F$291</definedName>
    <definedName name="QB_ROW_170340" localSheetId="0" hidden="1">Sheet1!$E$292</definedName>
    <definedName name="QB_ROW_171240" localSheetId="0" hidden="1">Sheet1!$E$293</definedName>
    <definedName name="QB_ROW_172030" localSheetId="0" hidden="1">Sheet1!$D$304</definedName>
    <definedName name="QB_ROW_172240" localSheetId="0" hidden="1">Sheet1!$E$307</definedName>
    <definedName name="QB_ROW_172330" localSheetId="0" hidden="1">Sheet1!$D$308</definedName>
    <definedName name="QB_ROW_173240" localSheetId="0" hidden="1">Sheet1!$E$305</definedName>
    <definedName name="QB_ROW_174240" localSheetId="0" hidden="1">Sheet1!$E$306</definedName>
    <definedName name="QB_ROW_176250" localSheetId="0" hidden="1">Sheet1!$F$177</definedName>
    <definedName name="QB_ROW_177250" localSheetId="0" hidden="1">Sheet1!$F$277</definedName>
    <definedName name="QB_ROW_178240" localSheetId="0" hidden="1">Sheet1!$E$50</definedName>
    <definedName name="QB_ROW_179250" localSheetId="0" hidden="1">Sheet1!$F$237</definedName>
    <definedName name="QB_ROW_180250" localSheetId="0" hidden="1">Sheet1!$F$270</definedName>
    <definedName name="QB_ROW_182250" localSheetId="0" hidden="1">Sheet1!$F$65</definedName>
    <definedName name="QB_ROW_18301" localSheetId="0" hidden="1">Sheet1!$A$311</definedName>
    <definedName name="QB_ROW_183250" localSheetId="0" hidden="1">Sheet1!$F$74</definedName>
    <definedName name="QB_ROW_184250" localSheetId="0" hidden="1">Sheet1!$F$288</definedName>
    <definedName name="QB_ROW_185250" localSheetId="0" hidden="1">Sheet1!$F$148</definedName>
    <definedName name="QB_ROW_186240" localSheetId="0" hidden="1">Sheet1!$E$32</definedName>
    <definedName name="QB_ROW_187250" localSheetId="0" hidden="1">Sheet1!$F$93</definedName>
    <definedName name="QB_ROW_19011" localSheetId="0" hidden="1">Sheet1!$B$3</definedName>
    <definedName name="QB_ROW_191250" localSheetId="0" hidden="1">Sheet1!$F$243</definedName>
    <definedName name="QB_ROW_19311" localSheetId="0" hidden="1">Sheet1!$B$296</definedName>
    <definedName name="QB_ROW_194240" localSheetId="0" hidden="1">Sheet1!$E$30</definedName>
    <definedName name="QB_ROW_198250" localSheetId="0" hidden="1">Sheet1!$F$236</definedName>
    <definedName name="QB_ROW_199240" localSheetId="0" hidden="1">Sheet1!$E$37</definedName>
    <definedName name="QB_ROW_200250" localSheetId="0" hidden="1">Sheet1!$F$228</definedName>
    <definedName name="QB_ROW_20031" localSheetId="0" hidden="1">Sheet1!$D$4</definedName>
    <definedName name="QB_ROW_201240" localSheetId="0" hidden="1">Sheet1!$E$35</definedName>
    <definedName name="QB_ROW_20331" localSheetId="0" hidden="1">Sheet1!$D$53</definedName>
    <definedName name="QB_ROW_204250" localSheetId="0" hidden="1">Sheet1!#REF!</definedName>
    <definedName name="QB_ROW_205250" localSheetId="0" hidden="1">Sheet1!$F$131</definedName>
    <definedName name="QB_ROW_206250" localSheetId="0" hidden="1">Sheet1!$F$132</definedName>
    <definedName name="QB_ROW_207250" localSheetId="0" hidden="1">Sheet1!$F$219</definedName>
    <definedName name="QB_ROW_209250" localSheetId="0" hidden="1">Sheet1!$F$115</definedName>
    <definedName name="QB_ROW_210250" localSheetId="0" hidden="1">Sheet1!$F$85</definedName>
    <definedName name="QB_ROW_21031" localSheetId="0" hidden="1">Sheet1!$D$58</definedName>
    <definedName name="QB_ROW_212250" localSheetId="0" hidden="1">Sheet1!$F$133</definedName>
    <definedName name="QB_ROW_21331" localSheetId="0" hidden="1">Sheet1!$D$295</definedName>
    <definedName name="QB_ROW_215250" localSheetId="0" hidden="1">Sheet1!$F$70</definedName>
    <definedName name="QB_ROW_216240" localSheetId="0" hidden="1">Sheet1!$E$23</definedName>
    <definedName name="QB_ROW_217040" localSheetId="0" hidden="1">Sheet1!$E$151</definedName>
    <definedName name="QB_ROW_217250" localSheetId="0" hidden="1">Sheet1!$F$156</definedName>
    <definedName name="QB_ROW_217340" localSheetId="0" hidden="1">Sheet1!$E$157</definedName>
    <definedName name="QB_ROW_218250" localSheetId="0" hidden="1">Sheet1!$F$153</definedName>
    <definedName name="QB_ROW_219250" localSheetId="0" hidden="1">Sheet1!$F$160</definedName>
    <definedName name="QB_ROW_22011" localSheetId="0" hidden="1">Sheet1!$B$297</definedName>
    <definedName name="QB_ROW_220250" localSheetId="0" hidden="1">Sheet1!$F$104</definedName>
    <definedName name="QB_ROW_221250" localSheetId="0" hidden="1">Sheet1!$F$112</definedName>
    <definedName name="QB_ROW_222250" localSheetId="0" hidden="1">Sheet1!$F$154</definedName>
    <definedName name="QB_ROW_22311" localSheetId="0" hidden="1">Sheet1!$B$310</definedName>
    <definedName name="QB_ROW_223250" localSheetId="0" hidden="1">Sheet1!$F$164</definedName>
    <definedName name="QB_ROW_224250" localSheetId="0" hidden="1">Sheet1!$F$287</definedName>
    <definedName name="QB_ROW_227240" localSheetId="0" hidden="1">Sheet1!$E$51</definedName>
    <definedName name="QB_ROW_228250" localSheetId="0" hidden="1">Sheet1!$F$282</definedName>
    <definedName name="QB_ROW_229250" localSheetId="0" hidden="1">Sheet1!$F$198</definedName>
    <definedName name="QB_ROW_23021" localSheetId="0" hidden="1">Sheet1!$C$298</definedName>
    <definedName name="QB_ROW_232250" localSheetId="0" hidden="1">Sheet1!$F$265</definedName>
    <definedName name="QB_ROW_23321" localSheetId="0" hidden="1">Sheet1!$C$302</definedName>
    <definedName name="QB_ROW_233250" localSheetId="0" hidden="1">Sheet1!$F$109</definedName>
    <definedName name="QB_ROW_234250" localSheetId="0" hidden="1">Sheet1!$F$116</definedName>
    <definedName name="QB_ROW_235250" localSheetId="0" hidden="1">Sheet1!$F$117</definedName>
    <definedName name="QB_ROW_237250" localSheetId="0" hidden="1">Sheet1!$F$121</definedName>
    <definedName name="QB_ROW_239250" localSheetId="0" hidden="1">Sheet1!$F$114</definedName>
    <definedName name="QB_ROW_24021" localSheetId="0" hidden="1">Sheet1!$C$303</definedName>
    <definedName name="QB_ROW_240250" localSheetId="0" hidden="1">Sheet1!$F$124</definedName>
    <definedName name="QB_ROW_241240" localSheetId="0" hidden="1">Sheet1!$E$42</definedName>
    <definedName name="QB_ROW_242240" localSheetId="0" hidden="1">Sheet1!$E$31</definedName>
    <definedName name="QB_ROW_24321" localSheetId="0" hidden="1">Sheet1!$C$309</definedName>
    <definedName name="QB_ROW_243250" localSheetId="0" hidden="1">Sheet1!$F$120</definedName>
    <definedName name="QB_ROW_247240" localSheetId="0" hidden="1">Sheet1!$E$38</definedName>
    <definedName name="QB_ROW_248240" localSheetId="0" hidden="1">Sheet1!$E$294</definedName>
    <definedName name="QB_ROW_250250" localSheetId="0" hidden="1">Sheet1!$F$202</definedName>
    <definedName name="QB_ROW_251240" localSheetId="0" hidden="1">Sheet1!$E$52</definedName>
    <definedName name="QB_ROW_252250" localSheetId="0" hidden="1">Sheet1!$F$155</definedName>
    <definedName name="QB_ROW_253240" localSheetId="0" hidden="1">Sheet1!$E$19</definedName>
    <definedName name="QB_ROW_254240" localSheetId="0" hidden="1">Sheet1!$E$17</definedName>
    <definedName name="QB_ROW_256250" localSheetId="0" hidden="1">Sheet1!$F$99</definedName>
    <definedName name="QB_ROW_257240" localSheetId="0" hidden="1">Sheet1!$E$33</definedName>
    <definedName name="QB_ROW_258250" localSheetId="0" hidden="1">Sheet1!$F$111</definedName>
    <definedName name="QB_ROW_259250" localSheetId="0" hidden="1">Sheet1!$F$110</definedName>
    <definedName name="QB_ROW_260240" localSheetId="0" hidden="1">Sheet1!$E$18</definedName>
    <definedName name="QB_ROW_261240" localSheetId="0" hidden="1">Sheet1!$E$46</definedName>
    <definedName name="QB_ROW_265230" localSheetId="0" hidden="1">Sheet1!$D$301</definedName>
    <definedName name="QB_ROW_266250" localSheetId="0" hidden="1">Sheet1!$F$64</definedName>
    <definedName name="QB_ROW_267250" localSheetId="0" hidden="1">Sheet1!$F$126</definedName>
    <definedName name="QB_ROW_275250" localSheetId="0" hidden="1">Sheet1!$F$123</definedName>
    <definedName name="QB_ROW_277240" localSheetId="0" hidden="1">Sheet1!$E$26</definedName>
    <definedName name="QB_ROW_278250" localSheetId="0" hidden="1">Sheet1!$F$289</definedName>
    <definedName name="QB_ROW_281250" localSheetId="0" hidden="1">Sheet1!$F$94</definedName>
    <definedName name="QB_ROW_285250" localSheetId="0" hidden="1">Sheet1!$F$105</definedName>
    <definedName name="QB_ROW_286250" localSheetId="0" hidden="1">Sheet1!$F$175</definedName>
    <definedName name="QB_ROW_287250" localSheetId="0" hidden="1">Sheet1!$F$97</definedName>
    <definedName name="QB_ROW_288240" localSheetId="0" hidden="1">Sheet1!$E$21</definedName>
    <definedName name="QB_ROW_289240" localSheetId="0" hidden="1">Sheet1!$E$48</definedName>
    <definedName name="QB_ROW_293250" localSheetId="0" hidden="1">Sheet1!$F$184</definedName>
    <definedName name="QB_ROW_294250" localSheetId="0" hidden="1">Sheet1!$F$230</definedName>
    <definedName name="QB_ROW_295250" localSheetId="0" hidden="1">Sheet1!$F$285</definedName>
    <definedName name="QB_ROW_296250" localSheetId="0" hidden="1">Sheet1!$F$283</definedName>
    <definedName name="QB_ROW_297250" localSheetId="0" hidden="1">Sheet1!$F$284</definedName>
    <definedName name="QB_ROW_298250" localSheetId="0" hidden="1">Sheet1!$F$77</definedName>
    <definedName name="QB_ROW_300240" localSheetId="0" hidden="1">Sheet1!$E$129</definedName>
    <definedName name="QB_ROW_301250" localSheetId="0" hidden="1">Sheet1!$F$106</definedName>
    <definedName name="QB_ROW_30250" localSheetId="0" hidden="1">Sheet1!$F$244</definedName>
    <definedName name="QB_ROW_304240" localSheetId="0" hidden="1">Sheet1!$E$16</definedName>
    <definedName name="QB_ROW_306240" localSheetId="0" hidden="1">Sheet1!$E$47</definedName>
    <definedName name="QB_ROW_307250" localSheetId="0" hidden="1">Sheet1!$F$113</definedName>
    <definedName name="QB_ROW_308250" localSheetId="0" hidden="1">Sheet1!$F$261</definedName>
    <definedName name="QB_ROW_309250" localSheetId="0" hidden="1">Sheet1!$F$103</definedName>
    <definedName name="QB_ROW_312250" localSheetId="0" hidden="1">Sheet1!$F$290</definedName>
    <definedName name="QB_ROW_31250" localSheetId="0" hidden="1">Sheet1!$F$193</definedName>
    <definedName name="QB_ROW_313040" localSheetId="0" hidden="1">Sheet1!$E$252</definedName>
    <definedName name="QB_ROW_313250" localSheetId="0" hidden="1">Sheet1!$F$254</definedName>
    <definedName name="QB_ROW_313340" localSheetId="0" hidden="1">Sheet1!$E$255</definedName>
    <definedName name="QB_ROW_314250" localSheetId="0" hidden="1">Sheet1!$F$253</definedName>
    <definedName name="QB_ROW_316250" localSheetId="0" hidden="1">Sheet1!$F$152</definedName>
    <definedName name="QB_ROW_317250" localSheetId="0" hidden="1">Sheet1!$F$286</definedName>
    <definedName name="QB_ROW_318250" localSheetId="0" hidden="1">Sheet1!$F$107</definedName>
    <definedName name="QB_ROW_319250" localSheetId="0" hidden="1">Sheet1!$F$199</definedName>
    <definedName name="QB_ROW_320250" localSheetId="0" hidden="1">Sheet1!$F$98</definedName>
    <definedName name="QB_ROW_321250" localSheetId="0" hidden="1">Sheet1!$F$125</definedName>
    <definedName name="QB_ROW_322240" localSheetId="0" hidden="1">Sheet1!$E$28</definedName>
    <definedName name="QB_ROW_324240" localSheetId="0" hidden="1">Sheet1!$E$24</definedName>
    <definedName name="QB_ROW_328240" localSheetId="0" hidden="1">Sheet1!$E$60</definedName>
    <definedName name="QB_ROW_329250" localSheetId="0" hidden="1">Sheet1!$F$95</definedName>
    <definedName name="QB_ROW_330240" localSheetId="0" hidden="1">Sheet1!$E$59</definedName>
    <definedName name="QB_ROW_331250" localSheetId="0" hidden="1">Sheet1!$F$188</definedName>
    <definedName name="QB_ROW_335240" localSheetId="0" hidden="1">Sheet1!$E$15</definedName>
    <definedName name="QB_ROW_338250" localSheetId="0" hidden="1">Sheet1!$F$212</definedName>
    <definedName name="QB_ROW_342240" localSheetId="0" hidden="1">Sheet1!$E$14</definedName>
    <definedName name="QB_ROW_34250" localSheetId="0" hidden="1">Sheet1!$F$276</definedName>
    <definedName name="QB_ROW_345240" localSheetId="0" hidden="1">Sheet1!$E$55</definedName>
    <definedName name="QB_ROW_346250" localSheetId="0" hidden="1">Sheet1!$F$71</definedName>
    <definedName name="QB_ROW_347250" localSheetId="0" hidden="1">Sheet1!$F$227</definedName>
    <definedName name="QB_ROW_348250" localSheetId="0" hidden="1">Sheet1!$F$108</definedName>
    <definedName name="QB_ROW_349250" localSheetId="0" hidden="1">Sheet1!$F$178</definedName>
    <definedName name="QB_ROW_350250" localSheetId="0" hidden="1">Sheet1!$F$72</definedName>
    <definedName name="QB_ROW_351250" localSheetId="0" hidden="1">Sheet1!$F$179</definedName>
    <definedName name="QB_ROW_352250" localSheetId="0" hidden="1">Sheet1!$F$180</definedName>
    <definedName name="QB_ROW_35250" localSheetId="0" hidden="1">Sheet1!$F$186</definedName>
    <definedName name="QB_ROW_353250" localSheetId="0" hidden="1">Sheet1!$F$181</definedName>
    <definedName name="QB_ROW_354250" localSheetId="0" hidden="1">Sheet1!$F$206</definedName>
    <definedName name="QB_ROW_356250" localSheetId="0" hidden="1">Sheet1!$F$159</definedName>
    <definedName name="QB_ROW_358240" localSheetId="0" hidden="1">Sheet1!$E$13</definedName>
    <definedName name="QB_ROW_361250" localSheetId="0" hidden="1">Sheet1!$F$63</definedName>
    <definedName name="QB_ROW_362240" localSheetId="0" hidden="1">Sheet1!$E$12</definedName>
    <definedName name="QB_ROW_363250" localSheetId="0" hidden="1">Sheet1!$F$62</definedName>
    <definedName name="QB_ROW_367240" localSheetId="0" hidden="1">Sheet1!$E$11</definedName>
    <definedName name="QB_ROW_368240" localSheetId="0" hidden="1">Sheet1!$E$10</definedName>
    <definedName name="QB_ROW_369240" localSheetId="0" hidden="1">Sheet1!$E$9</definedName>
    <definedName name="QB_ROW_370240" localSheetId="0" hidden="1">Sheet1!$E$8</definedName>
    <definedName name="QB_ROW_371230" localSheetId="0" hidden="1">Sheet1!$D$300</definedName>
    <definedName name="QB_ROW_372230" localSheetId="0" hidden="1">Sheet1!$D$299</definedName>
    <definedName name="QB_ROW_375240" localSheetId="0" hidden="1">Sheet1!$E$7</definedName>
    <definedName name="QB_ROW_376240" localSheetId="0" hidden="1">Sheet1!$E$6</definedName>
    <definedName name="QB_ROW_377240" localSheetId="0" hidden="1">Sheet1!$E$5</definedName>
    <definedName name="QB_ROW_4250" localSheetId="0" hidden="1">Sheet1!$F$69</definedName>
    <definedName name="QB_ROW_44240" localSheetId="0" hidden="1">Sheet1!$E$44</definedName>
    <definedName name="QB_ROW_45240" localSheetId="0" hidden="1">Sheet1!$E$20</definedName>
    <definedName name="QB_ROW_46240" localSheetId="0" hidden="1">Sheet1!$E$22</definedName>
    <definedName name="QB_ROW_47240" localSheetId="0" hidden="1">Sheet1!$E$25</definedName>
    <definedName name="QB_ROW_48250" localSheetId="0" hidden="1">Sheet1!$F$249</definedName>
    <definedName name="QB_ROW_49240" localSheetId="0" hidden="1">Sheet1!$E$27</definedName>
    <definedName name="QB_ROW_50240" localSheetId="0" hidden="1">Sheet1!$E$29</definedName>
    <definedName name="QB_ROW_51240" localSheetId="0" hidden="1">Sheet1!$E$34</definedName>
    <definedName name="QB_ROW_52240" localSheetId="0" hidden="1">Sheet1!$E$36</definedName>
    <definedName name="QB_ROW_5250" localSheetId="0" hidden="1">Sheet1!$F$87</definedName>
    <definedName name="QB_ROW_53240" localSheetId="0" hidden="1">Sheet1!$E$39</definedName>
    <definedName name="QB_ROW_54240" localSheetId="0" hidden="1">Sheet1!$E$40</definedName>
    <definedName name="QB_ROW_55240" localSheetId="0" hidden="1">Sheet1!$E$41</definedName>
    <definedName name="QB_ROW_56240" localSheetId="0" hidden="1">Sheet1!$E$43</definedName>
    <definedName name="QB_ROW_57240" localSheetId="0" hidden="1">Sheet1!$E$45</definedName>
    <definedName name="QB_ROW_58240" localSheetId="0" hidden="1">Sheet1!$E$49</definedName>
    <definedName name="QB_ROW_59040" localSheetId="0" hidden="1">Sheet1!$E$248</definedName>
    <definedName name="QB_ROW_59250" localSheetId="0" hidden="1">Sheet1!$F$250</definedName>
    <definedName name="QB_ROW_59340" localSheetId="0" hidden="1">Sheet1!$E$251</definedName>
    <definedName name="QB_ROW_60040" localSheetId="0" hidden="1">Sheet1!$E$61</definedName>
    <definedName name="QB_ROW_60250" localSheetId="0" hidden="1">Sheet1!$F$100</definedName>
    <definedName name="QB_ROW_60340" localSheetId="0" hidden="1">Sheet1!$E$101</definedName>
    <definedName name="QB_ROW_61250" localSheetId="0" hidden="1">Sheet1!$F$66</definedName>
    <definedName name="QB_ROW_62250" localSheetId="0" hidden="1">Sheet1!$F$67</definedName>
    <definedName name="QB_ROW_63250" localSheetId="0" hidden="1">Sheet1!$F$68</definedName>
    <definedName name="QB_ROW_64250" localSheetId="0" hidden="1">Sheet1!$F$73</definedName>
    <definedName name="QB_ROW_65250" localSheetId="0" hidden="1">Sheet1!$F$75</definedName>
    <definedName name="QB_ROW_66250" localSheetId="0" hidden="1">Sheet1!$F$76</definedName>
    <definedName name="QB_ROW_67250" localSheetId="0" hidden="1">Sheet1!$F$78</definedName>
    <definedName name="QB_ROW_68250" localSheetId="0" hidden="1">Sheet1!$F$79</definedName>
    <definedName name="QB_ROW_69250" localSheetId="0" hidden="1">Sheet1!$F$80</definedName>
    <definedName name="QB_ROW_70250" localSheetId="0" hidden="1">Sheet1!$F$81</definedName>
    <definedName name="QB_ROW_71250" localSheetId="0" hidden="1">Sheet1!$F$89</definedName>
    <definedName name="QB_ROW_72250" localSheetId="0" hidden="1">Sheet1!$F$82</definedName>
    <definedName name="QB_ROW_73250" localSheetId="0" hidden="1">Sheet1!$F$83</definedName>
    <definedName name="QB_ROW_74250" localSheetId="0" hidden="1">Sheet1!$F$84</definedName>
    <definedName name="QB_ROW_75250" localSheetId="0" hidden="1">Sheet1!$F$86</definedName>
    <definedName name="QB_ROW_76250" localSheetId="0" hidden="1">Sheet1!#REF!</definedName>
    <definedName name="QB_ROW_77250" localSheetId="0" hidden="1">Sheet1!#REF!</definedName>
    <definedName name="QB_ROW_78250" localSheetId="0" hidden="1">Sheet1!#REF!</definedName>
    <definedName name="QB_ROW_79250" localSheetId="0" hidden="1">Sheet1!$F$88</definedName>
    <definedName name="QB_ROW_80250" localSheetId="0" hidden="1">Sheet1!$F$90</definedName>
    <definedName name="QB_ROW_81250" localSheetId="0" hidden="1">Sheet1!$F$91</definedName>
    <definedName name="QB_ROW_82250" localSheetId="0" hidden="1">Sheet1!$F$92</definedName>
    <definedName name="QB_ROW_83250" localSheetId="0" hidden="1">Sheet1!$F$96</definedName>
    <definedName name="QB_ROW_84040" localSheetId="0" hidden="1">Sheet1!$E$102</definedName>
    <definedName name="QB_ROW_84250" localSheetId="0" hidden="1">Sheet1!$F$127</definedName>
    <definedName name="QB_ROW_84340" localSheetId="0" hidden="1">Sheet1!$E$128</definedName>
    <definedName name="QB_ROW_85250" localSheetId="0" hidden="1">Sheet1!$F$118</definedName>
    <definedName name="QB_ROW_86250" localSheetId="0" hidden="1">Sheet1!$F$119</definedName>
    <definedName name="QB_ROW_86321" localSheetId="0" hidden="1">Sheet1!$C$57</definedName>
    <definedName name="QB_ROW_87031" localSheetId="0" hidden="1">Sheet1!$D$54</definedName>
    <definedName name="QB_ROW_87250" localSheetId="0" hidden="1">Sheet1!$F$122</definedName>
    <definedName name="QB_ROW_87331" localSheetId="0" hidden="1">Sheet1!$D$56</definedName>
    <definedName name="QB_ROW_88040" localSheetId="0" hidden="1">Sheet1!$E$130</definedName>
    <definedName name="QB_ROW_88250" localSheetId="0" hidden="1">Sheet1!$F$136</definedName>
    <definedName name="QB_ROW_88340" localSheetId="0" hidden="1">Sheet1!$E$137</definedName>
    <definedName name="QB_ROW_89250" localSheetId="0" hidden="1">Sheet1!$F$134</definedName>
    <definedName name="QB_ROW_90250" localSheetId="0" hidden="1">Sheet1!$F$135</definedName>
    <definedName name="QB_ROW_91040" localSheetId="0" hidden="1">Sheet1!$E$138</definedName>
    <definedName name="QB_ROW_91250" localSheetId="0" hidden="1">Sheet1!$F$141</definedName>
    <definedName name="QB_ROW_91340" localSheetId="0" hidden="1">Sheet1!$E$142</definedName>
    <definedName name="QB_ROW_92250" localSheetId="0" hidden="1">Sheet1!$F$139</definedName>
    <definedName name="QB_ROW_93250" localSheetId="0" hidden="1">Sheet1!$F$140</definedName>
    <definedName name="QB_ROW_94040" localSheetId="0" hidden="1">Sheet1!$E$143</definedName>
    <definedName name="QB_ROW_94250" localSheetId="0" hidden="1">Sheet1!$F$149</definedName>
    <definedName name="QB_ROW_94340" localSheetId="0" hidden="1">Sheet1!$E$150</definedName>
    <definedName name="QB_ROW_95250" localSheetId="0" hidden="1">Sheet1!$F$144</definedName>
    <definedName name="QB_ROW_96250" localSheetId="0" hidden="1">Sheet1!$F$147</definedName>
    <definedName name="QB_ROW_97250" localSheetId="0" hidden="1">Sheet1!$F$241</definedName>
    <definedName name="QB_ROW_98250" localSheetId="0" hidden="1">Sheet1!$F$242</definedName>
    <definedName name="QB_ROW_99250" localSheetId="0" hidden="1">Sheet1!$F$145</definedName>
    <definedName name="QBCANSUPPORTUPDATE" localSheetId="0">TRUE</definedName>
    <definedName name="QBCOMPANYFILENAME" localSheetId="0">"C:\Users\Robin\OneDrive\Desktop\ORSH 2019-01...QBW"</definedName>
    <definedName name="QBENDDATE" localSheetId="0">20210907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"88110315b0ac42bb8d1a0cedf09c7df8"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TRUE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6</definedName>
    <definedName name="QBSTARTDATE" localSheetId="0">20210701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7" i="1" l="1"/>
  <c r="I184" i="1" s="1"/>
  <c r="I183" i="1"/>
  <c r="I104" i="1"/>
  <c r="I112" i="1" s="1"/>
  <c r="I85" i="1"/>
  <c r="I77" i="1"/>
  <c r="I113" i="1" l="1"/>
  <c r="I308" i="1" l="1"/>
  <c r="G308" i="1"/>
  <c r="K308" i="1" s="1"/>
  <c r="M307" i="1"/>
  <c r="K307" i="1"/>
  <c r="M306" i="1"/>
  <c r="K306" i="1"/>
  <c r="M305" i="1"/>
  <c r="K305" i="1"/>
  <c r="I302" i="1"/>
  <c r="G302" i="1"/>
  <c r="M301" i="1"/>
  <c r="K301" i="1"/>
  <c r="M300" i="1"/>
  <c r="K300" i="1"/>
  <c r="M299" i="1"/>
  <c r="K299" i="1"/>
  <c r="M294" i="1"/>
  <c r="K294" i="1"/>
  <c r="M293" i="1"/>
  <c r="K293" i="1"/>
  <c r="I292" i="1"/>
  <c r="G292" i="1"/>
  <c r="M291" i="1"/>
  <c r="K291" i="1"/>
  <c r="M290" i="1"/>
  <c r="K290" i="1"/>
  <c r="M289" i="1"/>
  <c r="K289" i="1"/>
  <c r="M288" i="1"/>
  <c r="K288" i="1"/>
  <c r="M287" i="1"/>
  <c r="K287" i="1"/>
  <c r="M286" i="1"/>
  <c r="K286" i="1"/>
  <c r="M285" i="1"/>
  <c r="K285" i="1"/>
  <c r="M284" i="1"/>
  <c r="K284" i="1"/>
  <c r="M283" i="1"/>
  <c r="K283" i="1"/>
  <c r="M282" i="1"/>
  <c r="K282" i="1"/>
  <c r="I280" i="1"/>
  <c r="G280" i="1"/>
  <c r="M279" i="1"/>
  <c r="K279" i="1"/>
  <c r="M278" i="1"/>
  <c r="K278" i="1"/>
  <c r="M277" i="1"/>
  <c r="K277" i="1"/>
  <c r="M276" i="1"/>
  <c r="K276" i="1"/>
  <c r="I274" i="1"/>
  <c r="G274" i="1"/>
  <c r="M273" i="1"/>
  <c r="K273" i="1"/>
  <c r="M272" i="1"/>
  <c r="K272" i="1"/>
  <c r="M271" i="1"/>
  <c r="K271" i="1"/>
  <c r="M270" i="1"/>
  <c r="K270" i="1"/>
  <c r="M269" i="1"/>
  <c r="K269" i="1"/>
  <c r="M268" i="1"/>
  <c r="K268" i="1"/>
  <c r="M267" i="1"/>
  <c r="K267" i="1"/>
  <c r="M266" i="1"/>
  <c r="K266" i="1"/>
  <c r="M265" i="1"/>
  <c r="K265" i="1"/>
  <c r="M264" i="1"/>
  <c r="K264" i="1"/>
  <c r="M263" i="1"/>
  <c r="K263" i="1"/>
  <c r="M262" i="1"/>
  <c r="K262" i="1"/>
  <c r="M261" i="1"/>
  <c r="K261" i="1"/>
  <c r="M260" i="1"/>
  <c r="K260" i="1"/>
  <c r="M259" i="1"/>
  <c r="K259" i="1"/>
  <c r="M258" i="1"/>
  <c r="K258" i="1"/>
  <c r="M256" i="1"/>
  <c r="K256" i="1"/>
  <c r="I255" i="1"/>
  <c r="G255" i="1"/>
  <c r="K255" i="1" s="1"/>
  <c r="M254" i="1"/>
  <c r="K254" i="1"/>
  <c r="M253" i="1"/>
  <c r="K253" i="1"/>
  <c r="I251" i="1"/>
  <c r="G251" i="1"/>
  <c r="K251" i="1" s="1"/>
  <c r="M250" i="1"/>
  <c r="K250" i="1"/>
  <c r="M249" i="1"/>
  <c r="K249" i="1"/>
  <c r="I247" i="1"/>
  <c r="G247" i="1"/>
  <c r="K247" i="1" s="1"/>
  <c r="M246" i="1"/>
  <c r="K246" i="1"/>
  <c r="M245" i="1"/>
  <c r="K245" i="1"/>
  <c r="M244" i="1"/>
  <c r="K244" i="1"/>
  <c r="M243" i="1"/>
  <c r="K243" i="1"/>
  <c r="M242" i="1"/>
  <c r="K242" i="1"/>
  <c r="M241" i="1"/>
  <c r="K241" i="1"/>
  <c r="I239" i="1"/>
  <c r="G239" i="1"/>
  <c r="K239" i="1" s="1"/>
  <c r="M238" i="1"/>
  <c r="K238" i="1"/>
  <c r="M237" i="1"/>
  <c r="K237" i="1"/>
  <c r="M236" i="1"/>
  <c r="K236" i="1"/>
  <c r="M235" i="1"/>
  <c r="K235" i="1"/>
  <c r="M234" i="1"/>
  <c r="K234" i="1"/>
  <c r="M233" i="1"/>
  <c r="K233" i="1"/>
  <c r="M232" i="1"/>
  <c r="K232" i="1"/>
  <c r="M231" i="1"/>
  <c r="K231" i="1"/>
  <c r="M230" i="1"/>
  <c r="K230" i="1"/>
  <c r="M229" i="1"/>
  <c r="K229" i="1"/>
  <c r="M228" i="1"/>
  <c r="K228" i="1"/>
  <c r="M227" i="1"/>
  <c r="K227" i="1"/>
  <c r="M226" i="1"/>
  <c r="K226" i="1"/>
  <c r="I224" i="1"/>
  <c r="G224" i="1"/>
  <c r="M223" i="1"/>
  <c r="K223" i="1"/>
  <c r="M222" i="1"/>
  <c r="K222" i="1"/>
  <c r="M221" i="1"/>
  <c r="K221" i="1"/>
  <c r="M220" i="1"/>
  <c r="K220" i="1"/>
  <c r="M219" i="1"/>
  <c r="K219" i="1"/>
  <c r="I217" i="1"/>
  <c r="G217" i="1"/>
  <c r="M216" i="1"/>
  <c r="K216" i="1"/>
  <c r="M215" i="1"/>
  <c r="K215" i="1"/>
  <c r="M214" i="1"/>
  <c r="K214" i="1"/>
  <c r="M213" i="1"/>
  <c r="K213" i="1"/>
  <c r="M212" i="1"/>
  <c r="K212" i="1"/>
  <c r="M211" i="1"/>
  <c r="K211" i="1"/>
  <c r="M210" i="1"/>
  <c r="K210" i="1"/>
  <c r="M209" i="1"/>
  <c r="K209" i="1"/>
  <c r="M208" i="1"/>
  <c r="K208" i="1"/>
  <c r="M207" i="1"/>
  <c r="K207" i="1"/>
  <c r="M206" i="1"/>
  <c r="K206" i="1"/>
  <c r="I204" i="1"/>
  <c r="G204" i="1"/>
  <c r="M203" i="1"/>
  <c r="K203" i="1"/>
  <c r="M202" i="1"/>
  <c r="K202" i="1"/>
  <c r="M201" i="1"/>
  <c r="K201" i="1"/>
  <c r="M200" i="1"/>
  <c r="K200" i="1"/>
  <c r="M199" i="1"/>
  <c r="K199" i="1"/>
  <c r="M198" i="1"/>
  <c r="K198" i="1"/>
  <c r="M197" i="1"/>
  <c r="K197" i="1"/>
  <c r="M196" i="1"/>
  <c r="K196" i="1"/>
  <c r="M195" i="1"/>
  <c r="K195" i="1"/>
  <c r="M194" i="1"/>
  <c r="K194" i="1"/>
  <c r="M193" i="1"/>
  <c r="K193" i="1"/>
  <c r="M192" i="1"/>
  <c r="K192" i="1"/>
  <c r="M191" i="1"/>
  <c r="K191" i="1"/>
  <c r="M190" i="1"/>
  <c r="K190" i="1"/>
  <c r="M189" i="1"/>
  <c r="K189" i="1"/>
  <c r="M188" i="1"/>
  <c r="K188" i="1"/>
  <c r="M187" i="1"/>
  <c r="K187" i="1"/>
  <c r="M186" i="1"/>
  <c r="K186" i="1"/>
  <c r="M185" i="1"/>
  <c r="K185" i="1"/>
  <c r="M184" i="1"/>
  <c r="K184" i="1"/>
  <c r="M183" i="1"/>
  <c r="K183" i="1"/>
  <c r="M182" i="1"/>
  <c r="K182" i="1"/>
  <c r="M181" i="1"/>
  <c r="K181" i="1"/>
  <c r="M180" i="1"/>
  <c r="K180" i="1"/>
  <c r="M179" i="1"/>
  <c r="K179" i="1"/>
  <c r="M178" i="1"/>
  <c r="K178" i="1"/>
  <c r="M177" i="1"/>
  <c r="K177" i="1"/>
  <c r="M176" i="1"/>
  <c r="K176" i="1"/>
  <c r="M175" i="1"/>
  <c r="K175" i="1"/>
  <c r="M174" i="1"/>
  <c r="K174" i="1"/>
  <c r="I172" i="1"/>
  <c r="G172" i="1"/>
  <c r="M171" i="1"/>
  <c r="K171" i="1"/>
  <c r="M170" i="1"/>
  <c r="K170" i="1"/>
  <c r="M168" i="1"/>
  <c r="K168" i="1"/>
  <c r="M167" i="1"/>
  <c r="K167" i="1"/>
  <c r="I166" i="1"/>
  <c r="G166" i="1"/>
  <c r="M165" i="1"/>
  <c r="K165" i="1"/>
  <c r="M164" i="1"/>
  <c r="K164" i="1"/>
  <c r="M163" i="1"/>
  <c r="K163" i="1"/>
  <c r="M162" i="1"/>
  <c r="K162" i="1"/>
  <c r="M161" i="1"/>
  <c r="K161" i="1"/>
  <c r="M160" i="1"/>
  <c r="K160" i="1"/>
  <c r="M159" i="1"/>
  <c r="K159" i="1"/>
  <c r="I157" i="1"/>
  <c r="G157" i="1"/>
  <c r="M157" i="1" s="1"/>
  <c r="M156" i="1"/>
  <c r="K156" i="1"/>
  <c r="M155" i="1"/>
  <c r="K155" i="1"/>
  <c r="M154" i="1"/>
  <c r="K154" i="1"/>
  <c r="M153" i="1"/>
  <c r="K153" i="1"/>
  <c r="M152" i="1"/>
  <c r="K152" i="1"/>
  <c r="I150" i="1"/>
  <c r="G150" i="1"/>
  <c r="K150" i="1" s="1"/>
  <c r="M149" i="1"/>
  <c r="K149" i="1"/>
  <c r="M148" i="1"/>
  <c r="K148" i="1"/>
  <c r="M147" i="1"/>
  <c r="K147" i="1"/>
  <c r="M146" i="1"/>
  <c r="K146" i="1"/>
  <c r="M145" i="1"/>
  <c r="K145" i="1"/>
  <c r="M144" i="1"/>
  <c r="K144" i="1"/>
  <c r="I142" i="1"/>
  <c r="G142" i="1"/>
  <c r="M141" i="1"/>
  <c r="K141" i="1"/>
  <c r="M140" i="1"/>
  <c r="K140" i="1"/>
  <c r="M139" i="1"/>
  <c r="K139" i="1"/>
  <c r="I137" i="1"/>
  <c r="G137" i="1"/>
  <c r="M136" i="1"/>
  <c r="K136" i="1"/>
  <c r="M135" i="1"/>
  <c r="K135" i="1"/>
  <c r="M134" i="1"/>
  <c r="K134" i="1"/>
  <c r="M133" i="1"/>
  <c r="K133" i="1"/>
  <c r="M132" i="1"/>
  <c r="K132" i="1"/>
  <c r="M131" i="1"/>
  <c r="K131" i="1"/>
  <c r="M129" i="1"/>
  <c r="K129" i="1"/>
  <c r="I128" i="1"/>
  <c r="G128" i="1"/>
  <c r="M127" i="1"/>
  <c r="K127" i="1"/>
  <c r="M126" i="1"/>
  <c r="K126" i="1"/>
  <c r="M125" i="1"/>
  <c r="K125" i="1"/>
  <c r="M124" i="1"/>
  <c r="K124" i="1"/>
  <c r="M123" i="1"/>
  <c r="K123" i="1"/>
  <c r="M122" i="1"/>
  <c r="K122" i="1"/>
  <c r="M121" i="1"/>
  <c r="K121" i="1"/>
  <c r="M120" i="1"/>
  <c r="K120" i="1"/>
  <c r="M119" i="1"/>
  <c r="K119" i="1"/>
  <c r="M118" i="1"/>
  <c r="K118" i="1"/>
  <c r="M117" i="1"/>
  <c r="K117" i="1"/>
  <c r="M116" i="1"/>
  <c r="K116" i="1"/>
  <c r="M115" i="1"/>
  <c r="K115" i="1"/>
  <c r="M114" i="1"/>
  <c r="K114" i="1"/>
  <c r="M113" i="1"/>
  <c r="K113" i="1"/>
  <c r="M112" i="1"/>
  <c r="K112" i="1"/>
  <c r="M111" i="1"/>
  <c r="K111" i="1"/>
  <c r="M110" i="1"/>
  <c r="K110" i="1"/>
  <c r="M109" i="1"/>
  <c r="K109" i="1"/>
  <c r="M108" i="1"/>
  <c r="K108" i="1"/>
  <c r="M107" i="1"/>
  <c r="K107" i="1"/>
  <c r="M106" i="1"/>
  <c r="K106" i="1"/>
  <c r="M105" i="1"/>
  <c r="K105" i="1"/>
  <c r="M104" i="1"/>
  <c r="K104" i="1"/>
  <c r="M103" i="1"/>
  <c r="K103" i="1"/>
  <c r="I101" i="1"/>
  <c r="G101" i="1"/>
  <c r="M100" i="1"/>
  <c r="K100" i="1"/>
  <c r="M99" i="1"/>
  <c r="K99" i="1"/>
  <c r="M98" i="1"/>
  <c r="K98" i="1"/>
  <c r="M97" i="1"/>
  <c r="K97" i="1"/>
  <c r="M96" i="1"/>
  <c r="K96" i="1"/>
  <c r="M95" i="1"/>
  <c r="K95" i="1"/>
  <c r="M94" i="1"/>
  <c r="K94" i="1"/>
  <c r="M93" i="1"/>
  <c r="K93" i="1"/>
  <c r="M92" i="1"/>
  <c r="K92" i="1"/>
  <c r="M91" i="1"/>
  <c r="K91" i="1"/>
  <c r="M90" i="1"/>
  <c r="K90" i="1"/>
  <c r="M89" i="1"/>
  <c r="K89" i="1"/>
  <c r="M88" i="1"/>
  <c r="K88" i="1"/>
  <c r="M87" i="1"/>
  <c r="K87" i="1"/>
  <c r="M86" i="1"/>
  <c r="K86" i="1"/>
  <c r="M85" i="1"/>
  <c r="K85" i="1"/>
  <c r="M84" i="1"/>
  <c r="K84" i="1"/>
  <c r="M83" i="1"/>
  <c r="K83" i="1"/>
  <c r="M82" i="1"/>
  <c r="K82" i="1"/>
  <c r="M81" i="1"/>
  <c r="K81" i="1"/>
  <c r="M80" i="1"/>
  <c r="K80" i="1"/>
  <c r="M79" i="1"/>
  <c r="K79" i="1"/>
  <c r="M78" i="1"/>
  <c r="K78" i="1"/>
  <c r="M77" i="1"/>
  <c r="K77" i="1"/>
  <c r="M76" i="1"/>
  <c r="K76" i="1"/>
  <c r="M75" i="1"/>
  <c r="K75" i="1"/>
  <c r="M74" i="1"/>
  <c r="K74" i="1"/>
  <c r="M73" i="1"/>
  <c r="K73" i="1"/>
  <c r="M72" i="1"/>
  <c r="K72" i="1"/>
  <c r="M71" i="1"/>
  <c r="K71" i="1"/>
  <c r="M70" i="1"/>
  <c r="K70" i="1"/>
  <c r="M69" i="1"/>
  <c r="K69" i="1"/>
  <c r="M68" i="1"/>
  <c r="K68" i="1"/>
  <c r="M67" i="1"/>
  <c r="K67" i="1"/>
  <c r="M66" i="1"/>
  <c r="K66" i="1"/>
  <c r="M65" i="1"/>
  <c r="K65" i="1"/>
  <c r="M64" i="1"/>
  <c r="K64" i="1"/>
  <c r="M63" i="1"/>
  <c r="K63" i="1"/>
  <c r="M62" i="1"/>
  <c r="K62" i="1"/>
  <c r="M60" i="1"/>
  <c r="K60" i="1"/>
  <c r="M59" i="1"/>
  <c r="K59" i="1"/>
  <c r="I56" i="1"/>
  <c r="G56" i="1"/>
  <c r="M55" i="1"/>
  <c r="K55" i="1"/>
  <c r="I53" i="1"/>
  <c r="I57" i="1" s="1"/>
  <c r="G53" i="1"/>
  <c r="G57" i="1" s="1"/>
  <c r="M52" i="1"/>
  <c r="K52" i="1"/>
  <c r="M51" i="1"/>
  <c r="K51" i="1"/>
  <c r="M50" i="1"/>
  <c r="K50" i="1"/>
  <c r="M49" i="1"/>
  <c r="K49" i="1"/>
  <c r="M48" i="1"/>
  <c r="K48" i="1"/>
  <c r="M47" i="1"/>
  <c r="K47" i="1"/>
  <c r="M46" i="1"/>
  <c r="K46" i="1"/>
  <c r="M45" i="1"/>
  <c r="K45" i="1"/>
  <c r="M44" i="1"/>
  <c r="K44" i="1"/>
  <c r="M43" i="1"/>
  <c r="K43" i="1"/>
  <c r="M42" i="1"/>
  <c r="K42" i="1"/>
  <c r="M41" i="1"/>
  <c r="K41" i="1"/>
  <c r="M40" i="1"/>
  <c r="K40" i="1"/>
  <c r="M39" i="1"/>
  <c r="K39" i="1"/>
  <c r="M38" i="1"/>
  <c r="K38" i="1"/>
  <c r="M37" i="1"/>
  <c r="K37" i="1"/>
  <c r="M36" i="1"/>
  <c r="K36" i="1"/>
  <c r="M35" i="1"/>
  <c r="K35" i="1"/>
  <c r="M34" i="1"/>
  <c r="K34" i="1"/>
  <c r="M33" i="1"/>
  <c r="K33" i="1"/>
  <c r="M32" i="1"/>
  <c r="K32" i="1"/>
  <c r="M31" i="1"/>
  <c r="K31" i="1"/>
  <c r="M30" i="1"/>
  <c r="K30" i="1"/>
  <c r="M29" i="1"/>
  <c r="K29" i="1"/>
  <c r="M28" i="1"/>
  <c r="K28" i="1"/>
  <c r="M27" i="1"/>
  <c r="K27" i="1"/>
  <c r="M26" i="1"/>
  <c r="K26" i="1"/>
  <c r="M25" i="1"/>
  <c r="K25" i="1"/>
  <c r="M24" i="1"/>
  <c r="K24" i="1"/>
  <c r="M23" i="1"/>
  <c r="K23" i="1"/>
  <c r="M22" i="1"/>
  <c r="K22" i="1"/>
  <c r="M21" i="1"/>
  <c r="K21" i="1"/>
  <c r="M20" i="1"/>
  <c r="K20" i="1"/>
  <c r="M19" i="1"/>
  <c r="K19" i="1"/>
  <c r="M18" i="1"/>
  <c r="K18" i="1"/>
  <c r="M17" i="1"/>
  <c r="K17" i="1"/>
  <c r="M16" i="1"/>
  <c r="K16" i="1"/>
  <c r="M15" i="1"/>
  <c r="K15" i="1"/>
  <c r="M14" i="1"/>
  <c r="K14" i="1"/>
  <c r="M13" i="1"/>
  <c r="K13" i="1"/>
  <c r="M12" i="1"/>
  <c r="K12" i="1"/>
  <c r="M11" i="1"/>
  <c r="K11" i="1"/>
  <c r="M10" i="1"/>
  <c r="K10" i="1"/>
  <c r="M9" i="1"/>
  <c r="K9" i="1"/>
  <c r="M8" i="1"/>
  <c r="K8" i="1"/>
  <c r="M7" i="1"/>
  <c r="K7" i="1"/>
  <c r="M6" i="1"/>
  <c r="K6" i="1"/>
  <c r="M5" i="1"/>
  <c r="K5" i="1"/>
  <c r="M247" i="1" l="1"/>
  <c r="M308" i="1"/>
  <c r="M302" i="1"/>
  <c r="K292" i="1"/>
  <c r="K280" i="1"/>
  <c r="K274" i="1"/>
  <c r="M251" i="1"/>
  <c r="M255" i="1"/>
  <c r="M280" i="1"/>
  <c r="M204" i="1"/>
  <c r="K217" i="1"/>
  <c r="K302" i="1"/>
  <c r="M239" i="1"/>
  <c r="M224" i="1"/>
  <c r="M274" i="1"/>
  <c r="M292" i="1"/>
  <c r="M217" i="1"/>
  <c r="K224" i="1"/>
  <c r="K56" i="1"/>
  <c r="M137" i="1"/>
  <c r="K142" i="1"/>
  <c r="K172" i="1"/>
  <c r="M172" i="1"/>
  <c r="K166" i="1"/>
  <c r="M166" i="1"/>
  <c r="M150" i="1"/>
  <c r="M142" i="1"/>
  <c r="K128" i="1"/>
  <c r="M128" i="1"/>
  <c r="I295" i="1"/>
  <c r="I296" i="1" s="1"/>
  <c r="G309" i="1"/>
  <c r="I309" i="1"/>
  <c r="M309" i="1" s="1"/>
  <c r="G295" i="1"/>
  <c r="K137" i="1"/>
  <c r="K157" i="1"/>
  <c r="K204" i="1"/>
  <c r="M56" i="1"/>
  <c r="K101" i="1"/>
  <c r="M101" i="1"/>
  <c r="K57" i="1"/>
  <c r="M57" i="1"/>
  <c r="K53" i="1"/>
  <c r="M53" i="1"/>
  <c r="K295" i="1" l="1"/>
  <c r="M295" i="1"/>
  <c r="G296" i="1"/>
  <c r="M296" i="1" s="1"/>
  <c r="K309" i="1"/>
  <c r="G310" i="1"/>
  <c r="I310" i="1"/>
  <c r="I311" i="1" s="1"/>
  <c r="K310" i="1" l="1"/>
  <c r="K296" i="1"/>
  <c r="G311" i="1"/>
  <c r="M311" i="1" s="1"/>
  <c r="M310" i="1"/>
  <c r="K311" i="1" l="1"/>
</calcChain>
</file>

<file path=xl/sharedStrings.xml><?xml version="1.0" encoding="utf-8"?>
<sst xmlns="http://schemas.openxmlformats.org/spreadsheetml/2006/main" count="314" uniqueCount="275">
  <si>
    <t>Jul 1 - Sep 7, 21</t>
  </si>
  <si>
    <t>Budget</t>
  </si>
  <si>
    <t>$ Over Budget</t>
  </si>
  <si>
    <t>% of Budget</t>
  </si>
  <si>
    <t>Ordinary Income/Expense</t>
  </si>
  <si>
    <t>Income</t>
  </si>
  <si>
    <t>1143 · Due From ELC/Afterschool</t>
  </si>
  <si>
    <t>3341 · CRRSA 5</t>
  </si>
  <si>
    <t>3339 · ESSER II Grant</t>
  </si>
  <si>
    <t>3338 · GEERS Grant</t>
  </si>
  <si>
    <t>3337 · CSP Grant</t>
  </si>
  <si>
    <t>3336 · ESSER Grant</t>
  </si>
  <si>
    <t>3335 · ERate GRANT</t>
  </si>
  <si>
    <t>49900 · *Uncategorized Income</t>
  </si>
  <si>
    <t>3242 · Title IV Grant</t>
  </si>
  <si>
    <t>3413 · DIST LOCAL CAPITAL IMPROVEMENT</t>
  </si>
  <si>
    <t>3720 · LOAN PROCEEDS</t>
  </si>
  <si>
    <t>3482 · Professional Services Fees</t>
  </si>
  <si>
    <t>Refund of payment</t>
  </si>
  <si>
    <t>Repayment to ORSH C.C.</t>
  </si>
  <si>
    <t>Uncategorized income</t>
  </si>
  <si>
    <t>3240 · TITLE I  GRANT</t>
  </si>
  <si>
    <t>3241 · VPK</t>
  </si>
  <si>
    <t>3290 · START UP GRANT</t>
  </si>
  <si>
    <t>3300 · STIPENDS</t>
  </si>
  <si>
    <t>3305 · TITLE ll</t>
  </si>
  <si>
    <t>3310 · REVENUE FROM STATE SOURCES-FTE</t>
  </si>
  <si>
    <t>3315 · Dedicated FTE - Performance STP</t>
  </si>
  <si>
    <t>3334 · Florida Lead Program</t>
  </si>
  <si>
    <t>3355 · CLASS SIZE REDUCTION</t>
  </si>
  <si>
    <t>3340 · SIT FUNDS</t>
  </si>
  <si>
    <t>3345 · IDEA GRANT</t>
  </si>
  <si>
    <t>3361 · STATE RECOGNITION FUNDS</t>
  </si>
  <si>
    <t>3362 · Best &amp; Brightest</t>
  </si>
  <si>
    <t>3373 · Reading Categorical Reading Pro</t>
  </si>
  <si>
    <t>3396 · CAPITAL OUTLAY FUNDS</t>
  </si>
  <si>
    <t>3399 · OTHER MISC STATE REVENUES</t>
  </si>
  <si>
    <t>3430 · INTEREST INCOME</t>
  </si>
  <si>
    <t>3431 · DIVIDEND INCOME</t>
  </si>
  <si>
    <t>3432 · UNREALIZED GAIN/(LOSS) ON INV</t>
  </si>
  <si>
    <t>3440 · GIFTS, GRANT, AND BEQUESTS</t>
  </si>
  <si>
    <t>3451 · FOOD SERVICE</t>
  </si>
  <si>
    <t>3460 · FIELD TRIP FEES</t>
  </si>
  <si>
    <t>3465 · SUMMER CAMP</t>
  </si>
  <si>
    <t>3466 · AFTER SCHOOL PROGRAM - ELC</t>
  </si>
  <si>
    <t>3467 · SDFS Grant</t>
  </si>
  <si>
    <t>3469 · OTHER STUDENT FEES</t>
  </si>
  <si>
    <t>3481 · ORMS/SALARY REPAYMENT</t>
  </si>
  <si>
    <t>3483 · ORMS-Reim Insurance/Misc</t>
  </si>
  <si>
    <t>3490 · LEASE INCOME</t>
  </si>
  <si>
    <t>3495 · FUNDRAISING PROCEEDS</t>
  </si>
  <si>
    <t>3496 · Revenue from merger with MLK</t>
  </si>
  <si>
    <t>3497 · AMERICORP GRANT</t>
  </si>
  <si>
    <t>3610 · Transfer fr. General Funds</t>
  </si>
  <si>
    <t>Total Income</t>
  </si>
  <si>
    <t>Cost of Goods Sold</t>
  </si>
  <si>
    <t>50000 · Cost of Goods Sold</t>
  </si>
  <si>
    <t>Total COGS</t>
  </si>
  <si>
    <t>Gross Profit</t>
  </si>
  <si>
    <t>Expense</t>
  </si>
  <si>
    <t>320 - INSURANCE</t>
  </si>
  <si>
    <t>691 - CAPITALIZED SOFTWARE</t>
  </si>
  <si>
    <t>5100 · BASIC INSTRUCTIONAL</t>
  </si>
  <si>
    <t>180 - COVID</t>
  </si>
  <si>
    <t>164 · Title IV</t>
  </si>
  <si>
    <t>110 · SALARIES-ADMINISTRATION</t>
  </si>
  <si>
    <t>115 -PERFORMANCE BONUS</t>
  </si>
  <si>
    <t>120 - SALARIES - TEACHERS</t>
  </si>
  <si>
    <t>140 - SUBSTITUTES</t>
  </si>
  <si>
    <t>150 - SALARIES - AIDES</t>
  </si>
  <si>
    <t>160 - STIPEND - SAFETY PATROL</t>
  </si>
  <si>
    <t>161 - STIPEND WAGES</t>
  </si>
  <si>
    <t>162 - tutor- title I edi</t>
  </si>
  <si>
    <t>163 - retention stipend</t>
  </si>
  <si>
    <t>165 - SALARIES - AFTER SCHOOL</t>
  </si>
  <si>
    <t>175 - SALARIES - IDEA</t>
  </si>
  <si>
    <t>210 - EMPLOYEE RETIREMENT</t>
  </si>
  <si>
    <t>220 - FICA/MED TAXES</t>
  </si>
  <si>
    <t>221 - Unemployment</t>
  </si>
  <si>
    <t>230 - HEALTH INSURANCE</t>
  </si>
  <si>
    <t>240 - WORKERS COMP INSURANCE</t>
  </si>
  <si>
    <t>250 - OTHER EMPLOYEE BENEFITS</t>
  </si>
  <si>
    <t>310 - PROFESSIONAL FEES</t>
  </si>
  <si>
    <t>330 - TRAVEL</t>
  </si>
  <si>
    <t>390 - OTHER PURCHASED SERVICES</t>
  </si>
  <si>
    <t>510 - SUPPLIES</t>
  </si>
  <si>
    <t>515 - SUPPLIES STIPEND LEAD</t>
  </si>
  <si>
    <t>520 - CURRICULUM &amp; TEXTBOOKS</t>
  </si>
  <si>
    <t>591 - OTHER SUPPLIES - UNIFORMS</t>
  </si>
  <si>
    <t>610 - LIBRARY BOOKS</t>
  </si>
  <si>
    <t>620 · 620-AUDIO/VISUAL MATERIAL</t>
  </si>
  <si>
    <t>641 - CAPITALIZED F, F, &amp; E</t>
  </si>
  <si>
    <t>641 - Capitalized FF&amp;E</t>
  </si>
  <si>
    <t>642 - NON CAPITALIZED FF&amp;E</t>
  </si>
  <si>
    <t>643 - CAPITALIZED COMPUTER HWR</t>
  </si>
  <si>
    <t>644 · Non capitalized Compter Equipme</t>
  </si>
  <si>
    <t>692 - NON CAPITALIZED SOFTWARE</t>
  </si>
  <si>
    <t>730 - DUES AND FEES</t>
  </si>
  <si>
    <t>750 - SUBSTITUTES</t>
  </si>
  <si>
    <t>Teacher Training</t>
  </si>
  <si>
    <t>5100 · BASIC INSTRUCTIONAL - Other</t>
  </si>
  <si>
    <t>Total 5100 · BASIC INSTRUCTIONAL</t>
  </si>
  <si>
    <t>5900 · OTHER INSTRUCTION</t>
  </si>
  <si>
    <t>120 - TEACHERS SALARIES</t>
  </si>
  <si>
    <t>150 - VPK SALARIED TEACHERS</t>
  </si>
  <si>
    <t>151 - Saturday School</t>
  </si>
  <si>
    <t>152 - AFTERSCHOOL HOURLY</t>
  </si>
  <si>
    <t>153 - VPK - Aides</t>
  </si>
  <si>
    <t>162 - VPK  stipend</t>
  </si>
  <si>
    <t>160 - AMERICORP ALLOWANCE</t>
  </si>
  <si>
    <t>210 - Employee Retirement</t>
  </si>
  <si>
    <t>210 · Employee Retirement</t>
  </si>
  <si>
    <t>220 - FICA/MED TAX</t>
  </si>
  <si>
    <t>221 - UNEMPLOYMENT</t>
  </si>
  <si>
    <t>290 - OTHER EMPLOYEE EXP</t>
  </si>
  <si>
    <t>300 - AFTERSCHOOL FOOD SERVICE</t>
  </si>
  <si>
    <t>391 - FIELD TRIP EXPENSE</t>
  </si>
  <si>
    <t>510 - AFTER SCHOOL SUPPLIES/VPK</t>
  </si>
  <si>
    <t>511 - AMERICORP SUPPLIES</t>
  </si>
  <si>
    <t>570 - AFTER SCHOOL FOOD SERVICE</t>
  </si>
  <si>
    <t>592 · Other Supplies - Fundraising</t>
  </si>
  <si>
    <t>730 - DUES &amp; FEES</t>
  </si>
  <si>
    <t>790-Misc. Expense</t>
  </si>
  <si>
    <t>5900 · OTHER INSTRUCTION - Other</t>
  </si>
  <si>
    <t>Total 5900 · OTHER INSTRUCTION</t>
  </si>
  <si>
    <t>AFTERSCHOOL HOURLY</t>
  </si>
  <si>
    <t>6120 · GUIDANCE SERVICES</t>
  </si>
  <si>
    <t>160 - ESE Clerical Aide</t>
  </si>
  <si>
    <t>220 - Employer FICA/MED</t>
  </si>
  <si>
    <t>290 - OTHER EMPLOYER EXPENSE</t>
  </si>
  <si>
    <t>6120 · GUIDANCE SERVICES - Other</t>
  </si>
  <si>
    <t>Total 6120 · GUIDANCE SERVICES</t>
  </si>
  <si>
    <t>6130 · HEALTH SERVICES</t>
  </si>
  <si>
    <t>310 - MEDICAL STAFF</t>
  </si>
  <si>
    <t>510 - MEDICAL SUPPLIES</t>
  </si>
  <si>
    <t>6130 · HEALTH SERVICES - Other</t>
  </si>
  <si>
    <t>Total 6130 · HEALTH SERVICES</t>
  </si>
  <si>
    <t>6140 · PSYCHOLOGICAL SERVICES</t>
  </si>
  <si>
    <t>130 - SALARIES - COUNSELORS</t>
  </si>
  <si>
    <t>220 - EMPLOYER FICA/MED</t>
  </si>
  <si>
    <t>230 - INSURANCE</t>
  </si>
  <si>
    <t>310 - PROFESSIONAL SERVICES</t>
  </si>
  <si>
    <t>6140 · PSYCHOLOGICAL SERVICES - Other</t>
  </si>
  <si>
    <t>Total 6140 · PSYCHOLOGICAL SERVICES</t>
  </si>
  <si>
    <t>6150 · PARENTAL INVOLVEMENT</t>
  </si>
  <si>
    <t>120 - TEACHER SALARY</t>
  </si>
  <si>
    <t>130 - STIPEND</t>
  </si>
  <si>
    <t>510 · MATERIALS AND SUPPLIES</t>
  </si>
  <si>
    <t>6150 · PARENTAL INVOLVEMENT - Other</t>
  </si>
  <si>
    <t>Total 6150 · PARENTAL INVOLVEMENT</t>
  </si>
  <si>
    <t>6400 · STAFF TRAINING SERVICES</t>
  </si>
  <si>
    <t>221 · UNEMPLOYMENT</t>
  </si>
  <si>
    <t>120 - TRAINING STIPEND</t>
  </si>
  <si>
    <t>220 - EMPLOYER FICA</t>
  </si>
  <si>
    <t>310 - PSYCHOLOGICAL SERVICES</t>
  </si>
  <si>
    <t>390 - STAFF TRAINING SVC FEES</t>
  </si>
  <si>
    <t>391 - PRINTING &amp; DUPLICATION</t>
  </si>
  <si>
    <t>6400 · STAFF TRAINING SERVICES - Other</t>
  </si>
  <si>
    <t>Total 6400 · STAFF TRAINING SERVICES</t>
  </si>
  <si>
    <t>6560 · Payroll Expenses</t>
  </si>
  <si>
    <t>6999 · Uncategorized Expenses</t>
  </si>
  <si>
    <t>7200 · INDIRECT COSTS</t>
  </si>
  <si>
    <t>730 - INDIRECT COSTS</t>
  </si>
  <si>
    <t>7200 · INDIRECT COSTS - Other</t>
  </si>
  <si>
    <t>Total 7200 · INDIRECT COSTS</t>
  </si>
  <si>
    <t>7300 · SCHOOL ADMINISTRATION</t>
  </si>
  <si>
    <t>110 - SALARIES - ADMINISTRATION</t>
  </si>
  <si>
    <t>112 - CRT</t>
  </si>
  <si>
    <t>110 - SALARIES - ADMINISTRATORS</t>
  </si>
  <si>
    <t>160 - SALARIES - OFFICE STAFF</t>
  </si>
  <si>
    <t>162 - Admin Retention</t>
  </si>
  <si>
    <t>163 - PERFORMANCE ADMIN</t>
  </si>
  <si>
    <t>164 - SAFE SCHOOL STIPEND</t>
  </si>
  <si>
    <t>165 - RETENTION 2</t>
  </si>
  <si>
    <t>210 - RETIREMENT</t>
  </si>
  <si>
    <t>230 - INSURANCE - W/C</t>
  </si>
  <si>
    <t>240 - WORKERS COMPENSATION</t>
  </si>
  <si>
    <t>350 - REPAIR &amp; MAINTENANCE</t>
  </si>
  <si>
    <t>372 - POSTAGE</t>
  </si>
  <si>
    <t>390 - PRINTING &amp; DUPLICATION</t>
  </si>
  <si>
    <t>391 - FINGERPRINTING</t>
  </si>
  <si>
    <t>590 - OTHER PURCHASES</t>
  </si>
  <si>
    <t>641 - CAP. ADMIN. FUR/FIX/EQUIP</t>
  </si>
  <si>
    <t>642 - ADM FURN, FIX &amp; EQUIPMENT</t>
  </si>
  <si>
    <t>643 - Cap Comp Hardware</t>
  </si>
  <si>
    <t>644 - NONCAP COMPUTER HDWR</t>
  </si>
  <si>
    <t>692 - ADM SOFTWARE</t>
  </si>
  <si>
    <t>731 · BANK SERVICE CHARGE</t>
  </si>
  <si>
    <t>7300 · SCHOOL ADMINISTRATION - Other</t>
  </si>
  <si>
    <t>Total 7300 · SCHOOL ADMINISTRATION</t>
  </si>
  <si>
    <t>7400 · FACILITIES ACQUISITION &amp; CONTSR</t>
  </si>
  <si>
    <t>681- CAP BUILDING RENOVATIONS</t>
  </si>
  <si>
    <t>360 - LEASE EXPENSE</t>
  </si>
  <si>
    <t>630 - BUILDINGS &amp; FIXED EQUIP</t>
  </si>
  <si>
    <t>640 - FACILITIES ACQ &amp; CONSTR</t>
  </si>
  <si>
    <t>660 - LAND</t>
  </si>
  <si>
    <t>670 - IMPROV OTHER THAN BLDG</t>
  </si>
  <si>
    <t>682 - NON CAP REMODELING</t>
  </si>
  <si>
    <t>120 · SALARIES</t>
  </si>
  <si>
    <t>7400 · FACILITIES ACQUISITION &amp; CONTSR - Other</t>
  </si>
  <si>
    <t>Total 7400 · FACILITIES ACQUISITION &amp; CONTSR</t>
  </si>
  <si>
    <t>7500 · FISCAL SERVICES</t>
  </si>
  <si>
    <t>160 - Salary - Finance</t>
  </si>
  <si>
    <t>310 - ACCOUNTING SERVICES</t>
  </si>
  <si>
    <t>310 - AUDIT SERVICES</t>
  </si>
  <si>
    <t>310 - PAYROLL SERVICES</t>
  </si>
  <si>
    <t>7500 · FISCAL SERVICES - Other</t>
  </si>
  <si>
    <t>Total 7500 · FISCAL SERVICES</t>
  </si>
  <si>
    <t>7600 · FOOD SERVICES</t>
  </si>
  <si>
    <t>160 - SALARIES - FOOD SERVICE</t>
  </si>
  <si>
    <t>162 - Food service stipend</t>
  </si>
  <si>
    <t>300 - FOOD PURCHASES</t>
  </si>
  <si>
    <t>360 - Food Services/ Lease</t>
  </si>
  <si>
    <t>641 - CAPITALIZED EQUIP.</t>
  </si>
  <si>
    <t>692 - NON CAPITALIZED EQUIP</t>
  </si>
  <si>
    <t>7600 · FOOD SERVICES - Other</t>
  </si>
  <si>
    <t>Total 7600 · FOOD SERVICES</t>
  </si>
  <si>
    <t>7720 · INFORMATION SERVICES</t>
  </si>
  <si>
    <t>120 - STIPENDS</t>
  </si>
  <si>
    <t>220 - EMPLOYER TAXES - FICA/MED</t>
  </si>
  <si>
    <t>390 - PURCHASED SERVICES</t>
  </si>
  <si>
    <t>7720 · INFORMATION SERVICES - Other</t>
  </si>
  <si>
    <t>Total 7720 · INFORMATION SERVICES</t>
  </si>
  <si>
    <t>7730 · STAFF SERVICES</t>
  </si>
  <si>
    <t>7730 · STAFF SERVICES - Other</t>
  </si>
  <si>
    <t>Total 7730 · STAFF SERVICES</t>
  </si>
  <si>
    <t>7790 - OTHER CENTRAL SERVICES</t>
  </si>
  <si>
    <t>510 - FUNDRAISING EXPENSES</t>
  </si>
  <si>
    <t>7790 - OTHER CENTRAL SERVICES - Other</t>
  </si>
  <si>
    <t>Total 7790 - OTHER CENTRAL SERVICES</t>
  </si>
  <si>
    <t>7800 · PUPIL TRANSPORTATION SERVICES</t>
  </si>
  <si>
    <t>7900 · OPERATION OF PLANT</t>
  </si>
  <si>
    <t>160 - SALARIES - CUSTODIANS</t>
  </si>
  <si>
    <t>360 - Rental Expense</t>
  </si>
  <si>
    <t>370 - TELEPHONE</t>
  </si>
  <si>
    <t>380 - WATER, SEWER, &amp; GARBAGE</t>
  </si>
  <si>
    <t>430 - ELECTRIC/UTILITIES</t>
  </si>
  <si>
    <t>642 - FFE - NON CAP</t>
  </si>
  <si>
    <t>7900 · OPERATION OF PLANT - Other</t>
  </si>
  <si>
    <t>Total 7900 · OPERATION OF PLANT</t>
  </si>
  <si>
    <t>8100 · MAINTENANCE OF PLANT</t>
  </si>
  <si>
    <t>160 - SALARIES - MAINTENANCE</t>
  </si>
  <si>
    <t>310- PROFESSIONAL SERVICES</t>
  </si>
  <si>
    <t>8100 · MAINTENANCE OF PLANT - Other</t>
  </si>
  <si>
    <t>Total 8100 · MAINTENANCE OF PLANT</t>
  </si>
  <si>
    <t>9100 · COMMUNITY SERVICES</t>
  </si>
  <si>
    <t>130 - AFTERSCHOOL DIRECTOR</t>
  </si>
  <si>
    <t>150 - Afterschool Payroll</t>
  </si>
  <si>
    <t>220 - FICA</t>
  </si>
  <si>
    <t>390 - SCHOLARSHIP EXPENSE</t>
  </si>
  <si>
    <t>390- FUNDRAISING COSTS</t>
  </si>
  <si>
    <t>400 · Gifts, Grants &amp; Bequest EXPENSE</t>
  </si>
  <si>
    <t>730 - Substitute</t>
  </si>
  <si>
    <t>9100 · COMMUNITY SERVICES - Other</t>
  </si>
  <si>
    <t>Total 9100 · COMMUNITY SERVICES</t>
  </si>
  <si>
    <t>9999 · UNCATEGORIZED</t>
  </si>
  <si>
    <t>99991 · unknown</t>
  </si>
  <si>
    <t>Total Expense</t>
  </si>
  <si>
    <t>Net Ordinary Income</t>
  </si>
  <si>
    <t>Other Income/Expense</t>
  </si>
  <si>
    <t>Other Income</t>
  </si>
  <si>
    <t>3722 · Paid Sick &amp; Family Leave Credit</t>
  </si>
  <si>
    <t>3721 · PPP LOAN FORGIVENESS</t>
  </si>
  <si>
    <t>9998 · Undesignated Reserves</t>
  </si>
  <si>
    <t>Total Other Income</t>
  </si>
  <si>
    <t>Other Expense</t>
  </si>
  <si>
    <t>9200 · DEBT SERVICE</t>
  </si>
  <si>
    <t>711 - DEBT RETIREMENT</t>
  </si>
  <si>
    <t>720 · Interest</t>
  </si>
  <si>
    <t>9200 · DEBT SERVICE - Other</t>
  </si>
  <si>
    <t>Total 9200 · DEBT SERVICE</t>
  </si>
  <si>
    <t>Total Other Expense</t>
  </si>
  <si>
    <t>Net Other Income</t>
  </si>
  <si>
    <t>Net Income</t>
  </si>
  <si>
    <t>APPROVED 9-1-21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</si>
</sst>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#%;\-#,##0.0#%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3" xfId="0" applyNumberFormat="1" applyFont="1" applyBorder="1"/>
    <xf numFmtId="165" fontId="2" fillId="0" borderId="3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4" fontId="2" fillId="0" borderId="5" xfId="0" applyNumberFormat="1" applyFont="1" applyBorder="1"/>
    <xf numFmtId="165" fontId="2" fillId="0" borderId="5" xfId="0" applyNumberFormat="1" applyFont="1" applyBorder="1"/>
    <xf numFmtId="164" fontId="1" fillId="0" borderId="6" xfId="0" applyNumberFormat="1" applyFont="1" applyBorder="1"/>
    <xf numFmtId="165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164" fontId="2" fillId="2" borderId="0" xfId="0" applyNumberFormat="1" applyFont="1" applyFill="1"/>
    <xf numFmtId="164" fontId="2" fillId="2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31750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31750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312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P20" sqref="P20"/>
    </sheetView>
  </sheetViews>
  <sheetFormatPr defaultRowHeight="14.5" x14ac:dyDescent="0.35"/>
  <cols>
    <col min="1" max="5" width="3" style="22" customWidth="1"/>
    <col min="6" max="6" width="39.54296875" style="22" customWidth="1"/>
    <col min="7" max="7" width="12.81640625" style="23" bestFit="1" customWidth="1"/>
    <col min="8" max="8" width="2.26953125" style="23" customWidth="1"/>
    <col min="9" max="9" width="10" style="23" bestFit="1" customWidth="1"/>
    <col min="10" max="10" width="2.26953125" style="23" customWidth="1"/>
    <col min="11" max="11" width="12" style="23" bestFit="1" customWidth="1"/>
    <col min="12" max="12" width="2.26953125" style="23" customWidth="1"/>
    <col min="13" max="13" width="10.26953125" style="23" bestFit="1" customWidth="1"/>
  </cols>
  <sheetData>
    <row r="1" spans="1:13" ht="15" thickBot="1" x14ac:dyDescent="0.4">
      <c r="A1" s="1"/>
      <c r="B1" s="1"/>
      <c r="C1" s="1"/>
      <c r="D1" s="1"/>
      <c r="E1" s="1"/>
      <c r="F1" s="1" t="s">
        <v>274</v>
      </c>
      <c r="G1" s="3"/>
      <c r="H1" s="2"/>
      <c r="I1" s="3"/>
      <c r="J1" s="2"/>
      <c r="K1" s="3"/>
      <c r="L1" s="2"/>
      <c r="M1" s="3"/>
    </row>
    <row r="2" spans="1:13" s="21" customFormat="1" ht="15.5" thickTop="1" thickBot="1" x14ac:dyDescent="0.4">
      <c r="A2" s="18"/>
      <c r="B2" s="18"/>
      <c r="C2" s="18"/>
      <c r="D2" s="18"/>
      <c r="E2" s="18"/>
      <c r="F2" s="18"/>
      <c r="G2" s="19" t="s">
        <v>0</v>
      </c>
      <c r="H2" s="20"/>
      <c r="I2" s="19" t="s">
        <v>1</v>
      </c>
      <c r="J2" s="20"/>
      <c r="K2" s="19" t="s">
        <v>2</v>
      </c>
      <c r="L2" s="20"/>
      <c r="M2" s="19" t="s">
        <v>3</v>
      </c>
    </row>
    <row r="3" spans="1:13" ht="15" thickTop="1" x14ac:dyDescent="0.35">
      <c r="A3" s="1"/>
      <c r="B3" s="1" t="s">
        <v>4</v>
      </c>
      <c r="C3" s="1"/>
      <c r="D3" s="1"/>
      <c r="E3" s="1"/>
      <c r="F3" s="1"/>
      <c r="G3" s="4"/>
      <c r="H3" s="5"/>
      <c r="I3" s="4"/>
      <c r="J3" s="5"/>
      <c r="K3" s="4"/>
      <c r="L3" s="5"/>
      <c r="M3" s="6"/>
    </row>
    <row r="4" spans="1:13" x14ac:dyDescent="0.35">
      <c r="A4" s="1"/>
      <c r="B4" s="1"/>
      <c r="C4" s="1"/>
      <c r="D4" s="1" t="s">
        <v>5</v>
      </c>
      <c r="E4" s="1"/>
      <c r="F4" s="1"/>
      <c r="G4" s="4"/>
      <c r="H4" s="5"/>
      <c r="I4" s="4"/>
      <c r="J4" s="5"/>
      <c r="K4" s="4"/>
      <c r="L4" s="5"/>
      <c r="M4" s="6"/>
    </row>
    <row r="5" spans="1:13" hidden="1" x14ac:dyDescent="0.35">
      <c r="A5" s="1"/>
      <c r="B5" s="1"/>
      <c r="C5" s="1"/>
      <c r="D5" s="1"/>
      <c r="E5" s="1" t="s">
        <v>6</v>
      </c>
      <c r="F5" s="1"/>
      <c r="G5" s="4">
        <v>0</v>
      </c>
      <c r="H5" s="5"/>
      <c r="I5" s="4">
        <v>0</v>
      </c>
      <c r="J5" s="5"/>
      <c r="K5" s="4">
        <f t="shared" ref="K5:K36" si="0">ROUND((G5-I5),5)</f>
        <v>0</v>
      </c>
      <c r="L5" s="5"/>
      <c r="M5" s="6">
        <f t="shared" ref="M5:M36" si="1">ROUND(IF(I5=0, IF(G5=0, 0, 1), G5/I5),5)</f>
        <v>0</v>
      </c>
    </row>
    <row r="6" spans="1:13" hidden="1" x14ac:dyDescent="0.35">
      <c r="A6" s="1"/>
      <c r="B6" s="1"/>
      <c r="C6" s="1"/>
      <c r="D6" s="1"/>
      <c r="E6" s="1" t="s">
        <v>7</v>
      </c>
      <c r="F6" s="1"/>
      <c r="G6" s="4">
        <v>0</v>
      </c>
      <c r="H6" s="5"/>
      <c r="I6" s="4">
        <v>0</v>
      </c>
      <c r="J6" s="5"/>
      <c r="K6" s="4">
        <f t="shared" si="0"/>
        <v>0</v>
      </c>
      <c r="L6" s="5"/>
      <c r="M6" s="6">
        <f t="shared" si="1"/>
        <v>0</v>
      </c>
    </row>
    <row r="7" spans="1:13" x14ac:dyDescent="0.35">
      <c r="A7" s="1"/>
      <c r="B7" s="1"/>
      <c r="C7" s="1"/>
      <c r="D7" s="1"/>
      <c r="E7" s="1" t="s">
        <v>8</v>
      </c>
      <c r="F7" s="1"/>
      <c r="G7" s="4">
        <v>70220.95</v>
      </c>
      <c r="H7" s="5"/>
      <c r="I7" s="4">
        <v>430629.11</v>
      </c>
      <c r="J7" s="5"/>
      <c r="K7" s="4">
        <f t="shared" si="0"/>
        <v>-360408.16</v>
      </c>
      <c r="L7" s="5"/>
      <c r="M7" s="6">
        <f t="shared" si="1"/>
        <v>0.16306999999999999</v>
      </c>
    </row>
    <row r="8" spans="1:13" hidden="1" x14ac:dyDescent="0.35">
      <c r="A8" s="1"/>
      <c r="B8" s="1"/>
      <c r="C8" s="1"/>
      <c r="D8" s="1"/>
      <c r="E8" s="1" t="s">
        <v>9</v>
      </c>
      <c r="F8" s="1"/>
      <c r="G8" s="4">
        <v>0</v>
      </c>
      <c r="H8" s="5"/>
      <c r="I8" s="4">
        <v>0</v>
      </c>
      <c r="J8" s="5"/>
      <c r="K8" s="4">
        <f t="shared" si="0"/>
        <v>0</v>
      </c>
      <c r="L8" s="5"/>
      <c r="M8" s="6">
        <f t="shared" si="1"/>
        <v>0</v>
      </c>
    </row>
    <row r="9" spans="1:13" hidden="1" x14ac:dyDescent="0.35">
      <c r="A9" s="1"/>
      <c r="B9" s="1"/>
      <c r="C9" s="1"/>
      <c r="D9" s="1"/>
      <c r="E9" s="1" t="s">
        <v>10</v>
      </c>
      <c r="F9" s="1"/>
      <c r="G9" s="4">
        <v>0</v>
      </c>
      <c r="H9" s="5"/>
      <c r="I9" s="4">
        <v>0</v>
      </c>
      <c r="J9" s="5"/>
      <c r="K9" s="4">
        <f t="shared" si="0"/>
        <v>0</v>
      </c>
      <c r="L9" s="5"/>
      <c r="M9" s="6">
        <f t="shared" si="1"/>
        <v>0</v>
      </c>
    </row>
    <row r="10" spans="1:13" hidden="1" x14ac:dyDescent="0.35">
      <c r="A10" s="1"/>
      <c r="B10" s="1"/>
      <c r="C10" s="1"/>
      <c r="D10" s="1"/>
      <c r="E10" s="1" t="s">
        <v>11</v>
      </c>
      <c r="F10" s="1"/>
      <c r="G10" s="4">
        <v>0</v>
      </c>
      <c r="H10" s="5"/>
      <c r="I10" s="4">
        <v>0</v>
      </c>
      <c r="J10" s="5"/>
      <c r="K10" s="4">
        <f t="shared" si="0"/>
        <v>0</v>
      </c>
      <c r="L10" s="5"/>
      <c r="M10" s="6">
        <f t="shared" si="1"/>
        <v>0</v>
      </c>
    </row>
    <row r="11" spans="1:13" x14ac:dyDescent="0.35">
      <c r="A11" s="1"/>
      <c r="B11" s="1"/>
      <c r="C11" s="1"/>
      <c r="D11" s="1"/>
      <c r="E11" s="1" t="s">
        <v>12</v>
      </c>
      <c r="F11" s="1"/>
      <c r="G11" s="4">
        <v>209.66</v>
      </c>
      <c r="H11" s="5"/>
      <c r="I11" s="4">
        <v>26583.119999999999</v>
      </c>
      <c r="J11" s="5"/>
      <c r="K11" s="4">
        <f t="shared" si="0"/>
        <v>-26373.46</v>
      </c>
      <c r="L11" s="5"/>
      <c r="M11" s="6">
        <f t="shared" si="1"/>
        <v>7.8899999999999994E-3</v>
      </c>
    </row>
    <row r="12" spans="1:13" hidden="1" x14ac:dyDescent="0.35">
      <c r="A12" s="1"/>
      <c r="B12" s="1"/>
      <c r="C12" s="1"/>
      <c r="D12" s="1"/>
      <c r="E12" s="1" t="s">
        <v>13</v>
      </c>
      <c r="F12" s="1"/>
      <c r="G12" s="4">
        <v>0</v>
      </c>
      <c r="H12" s="5"/>
      <c r="I12" s="4">
        <v>0</v>
      </c>
      <c r="J12" s="5"/>
      <c r="K12" s="4">
        <f t="shared" si="0"/>
        <v>0</v>
      </c>
      <c r="L12" s="5"/>
      <c r="M12" s="6">
        <f t="shared" si="1"/>
        <v>0</v>
      </c>
    </row>
    <row r="13" spans="1:13" x14ac:dyDescent="0.35">
      <c r="A13" s="1"/>
      <c r="B13" s="1"/>
      <c r="C13" s="1"/>
      <c r="D13" s="1"/>
      <c r="E13" s="1" t="s">
        <v>14</v>
      </c>
      <c r="F13" s="1"/>
      <c r="G13" s="4">
        <v>0</v>
      </c>
      <c r="H13" s="5"/>
      <c r="I13" s="4">
        <v>3048.88</v>
      </c>
      <c r="J13" s="5"/>
      <c r="K13" s="4">
        <f t="shared" si="0"/>
        <v>-3048.88</v>
      </c>
      <c r="L13" s="5"/>
      <c r="M13" s="6">
        <f t="shared" si="1"/>
        <v>0</v>
      </c>
    </row>
    <row r="14" spans="1:13" hidden="1" x14ac:dyDescent="0.35">
      <c r="A14" s="1"/>
      <c r="B14" s="1"/>
      <c r="C14" s="1"/>
      <c r="D14" s="1"/>
      <c r="E14" s="1" t="s">
        <v>15</v>
      </c>
      <c r="F14" s="1"/>
      <c r="G14" s="4">
        <v>0</v>
      </c>
      <c r="H14" s="5"/>
      <c r="I14" s="4">
        <v>0</v>
      </c>
      <c r="J14" s="5"/>
      <c r="K14" s="4">
        <f t="shared" si="0"/>
        <v>0</v>
      </c>
      <c r="L14" s="5"/>
      <c r="M14" s="6">
        <f t="shared" si="1"/>
        <v>0</v>
      </c>
    </row>
    <row r="15" spans="1:13" hidden="1" x14ac:dyDescent="0.35">
      <c r="A15" s="1"/>
      <c r="B15" s="1"/>
      <c r="C15" s="1"/>
      <c r="D15" s="1"/>
      <c r="E15" s="1" t="s">
        <v>16</v>
      </c>
      <c r="F15" s="1"/>
      <c r="G15" s="4">
        <v>0</v>
      </c>
      <c r="H15" s="5"/>
      <c r="I15" s="4">
        <v>0</v>
      </c>
      <c r="J15" s="5"/>
      <c r="K15" s="4">
        <f t="shared" si="0"/>
        <v>0</v>
      </c>
      <c r="L15" s="5"/>
      <c r="M15" s="6">
        <f t="shared" si="1"/>
        <v>0</v>
      </c>
    </row>
    <row r="16" spans="1:13" hidden="1" x14ac:dyDescent="0.35">
      <c r="A16" s="1"/>
      <c r="B16" s="1"/>
      <c r="C16" s="1"/>
      <c r="D16" s="1"/>
      <c r="E16" s="1" t="s">
        <v>17</v>
      </c>
      <c r="F16" s="1"/>
      <c r="G16" s="4">
        <v>0</v>
      </c>
      <c r="H16" s="5"/>
      <c r="I16" s="4">
        <v>0</v>
      </c>
      <c r="J16" s="5"/>
      <c r="K16" s="4">
        <f t="shared" si="0"/>
        <v>0</v>
      </c>
      <c r="L16" s="5"/>
      <c r="M16" s="6">
        <f t="shared" si="1"/>
        <v>0</v>
      </c>
    </row>
    <row r="17" spans="1:13" hidden="1" x14ac:dyDescent="0.35">
      <c r="A17" s="1"/>
      <c r="B17" s="1"/>
      <c r="C17" s="1"/>
      <c r="D17" s="1"/>
      <c r="E17" s="1" t="s">
        <v>18</v>
      </c>
      <c r="F17" s="1"/>
      <c r="G17" s="4">
        <v>0</v>
      </c>
      <c r="H17" s="5"/>
      <c r="I17" s="4">
        <v>0</v>
      </c>
      <c r="J17" s="5"/>
      <c r="K17" s="4">
        <f t="shared" si="0"/>
        <v>0</v>
      </c>
      <c r="L17" s="5"/>
      <c r="M17" s="6">
        <f t="shared" si="1"/>
        <v>0</v>
      </c>
    </row>
    <row r="18" spans="1:13" hidden="1" x14ac:dyDescent="0.35">
      <c r="A18" s="1"/>
      <c r="B18" s="1"/>
      <c r="C18" s="1"/>
      <c r="D18" s="1"/>
      <c r="E18" s="1" t="s">
        <v>19</v>
      </c>
      <c r="F18" s="1"/>
      <c r="G18" s="4">
        <v>0</v>
      </c>
      <c r="H18" s="5"/>
      <c r="I18" s="4">
        <v>0</v>
      </c>
      <c r="J18" s="5"/>
      <c r="K18" s="4">
        <f t="shared" si="0"/>
        <v>0</v>
      </c>
      <c r="L18" s="5"/>
      <c r="M18" s="6">
        <f t="shared" si="1"/>
        <v>0</v>
      </c>
    </row>
    <row r="19" spans="1:13" hidden="1" x14ac:dyDescent="0.35">
      <c r="A19" s="1"/>
      <c r="B19" s="1"/>
      <c r="C19" s="1"/>
      <c r="D19" s="1"/>
      <c r="E19" s="1" t="s">
        <v>20</v>
      </c>
      <c r="F19" s="1"/>
      <c r="G19" s="4">
        <v>0</v>
      </c>
      <c r="H19" s="5"/>
      <c r="I19" s="4">
        <v>0</v>
      </c>
      <c r="J19" s="5"/>
      <c r="K19" s="4">
        <f t="shared" si="0"/>
        <v>0</v>
      </c>
      <c r="L19" s="5"/>
      <c r="M19" s="6">
        <f t="shared" si="1"/>
        <v>0</v>
      </c>
    </row>
    <row r="20" spans="1:13" x14ac:dyDescent="0.35">
      <c r="A20" s="1"/>
      <c r="B20" s="1"/>
      <c r="C20" s="1"/>
      <c r="D20" s="1"/>
      <c r="E20" s="1" t="s">
        <v>21</v>
      </c>
      <c r="F20" s="1"/>
      <c r="G20" s="4">
        <v>14334.55</v>
      </c>
      <c r="H20" s="5"/>
      <c r="I20" s="4">
        <v>151575</v>
      </c>
      <c r="J20" s="5"/>
      <c r="K20" s="4">
        <f t="shared" si="0"/>
        <v>-137240.45000000001</v>
      </c>
      <c r="L20" s="5"/>
      <c r="M20" s="6">
        <f t="shared" si="1"/>
        <v>9.4570000000000001E-2</v>
      </c>
    </row>
    <row r="21" spans="1:13" x14ac:dyDescent="0.35">
      <c r="A21" s="1"/>
      <c r="B21" s="1"/>
      <c r="C21" s="1"/>
      <c r="D21" s="1"/>
      <c r="E21" s="1" t="s">
        <v>22</v>
      </c>
      <c r="F21" s="1"/>
      <c r="G21" s="4">
        <v>0</v>
      </c>
      <c r="H21" s="5"/>
      <c r="I21" s="4">
        <v>60000</v>
      </c>
      <c r="J21" s="5"/>
      <c r="K21" s="4">
        <f t="shared" si="0"/>
        <v>-60000</v>
      </c>
      <c r="L21" s="5"/>
      <c r="M21" s="6">
        <f t="shared" si="1"/>
        <v>0</v>
      </c>
    </row>
    <row r="22" spans="1:13" hidden="1" x14ac:dyDescent="0.35">
      <c r="A22" s="1"/>
      <c r="B22" s="1"/>
      <c r="C22" s="1"/>
      <c r="D22" s="1"/>
      <c r="E22" s="1" t="s">
        <v>23</v>
      </c>
      <c r="F22" s="1"/>
      <c r="G22" s="4">
        <v>0</v>
      </c>
      <c r="H22" s="5"/>
      <c r="I22" s="4">
        <v>0</v>
      </c>
      <c r="J22" s="5"/>
      <c r="K22" s="4">
        <f t="shared" si="0"/>
        <v>0</v>
      </c>
      <c r="L22" s="5"/>
      <c r="M22" s="6">
        <f t="shared" si="1"/>
        <v>0</v>
      </c>
    </row>
    <row r="23" spans="1:13" x14ac:dyDescent="0.35">
      <c r="A23" s="1"/>
      <c r="B23" s="1"/>
      <c r="C23" s="1"/>
      <c r="D23" s="1"/>
      <c r="E23" s="1" t="s">
        <v>24</v>
      </c>
      <c r="F23" s="1"/>
      <c r="G23" s="4">
        <v>1312</v>
      </c>
      <c r="H23" s="5"/>
      <c r="I23" s="4">
        <v>0</v>
      </c>
      <c r="J23" s="5"/>
      <c r="K23" s="4">
        <f t="shared" si="0"/>
        <v>1312</v>
      </c>
      <c r="L23" s="5"/>
      <c r="M23" s="6">
        <f t="shared" si="1"/>
        <v>1</v>
      </c>
    </row>
    <row r="24" spans="1:13" x14ac:dyDescent="0.35">
      <c r="A24" s="1"/>
      <c r="B24" s="1"/>
      <c r="C24" s="1"/>
      <c r="D24" s="1"/>
      <c r="E24" s="1" t="s">
        <v>25</v>
      </c>
      <c r="F24" s="1"/>
      <c r="G24" s="4">
        <v>0</v>
      </c>
      <c r="H24" s="5"/>
      <c r="I24" s="4">
        <v>5541.99</v>
      </c>
      <c r="J24" s="5"/>
      <c r="K24" s="4">
        <f t="shared" si="0"/>
        <v>-5541.99</v>
      </c>
      <c r="L24" s="5"/>
      <c r="M24" s="6">
        <f t="shared" si="1"/>
        <v>0</v>
      </c>
    </row>
    <row r="25" spans="1:13" x14ac:dyDescent="0.35">
      <c r="A25" s="1"/>
      <c r="B25" s="1"/>
      <c r="C25" s="1"/>
      <c r="D25" s="1"/>
      <c r="E25" s="1" t="s">
        <v>26</v>
      </c>
      <c r="F25" s="1"/>
      <c r="G25" s="4">
        <v>183075</v>
      </c>
      <c r="H25" s="5"/>
      <c r="I25" s="4">
        <v>1295568</v>
      </c>
      <c r="J25" s="5"/>
      <c r="K25" s="4">
        <f t="shared" si="0"/>
        <v>-1112493</v>
      </c>
      <c r="L25" s="5"/>
      <c r="M25" s="6">
        <f t="shared" si="1"/>
        <v>0.14130999999999999</v>
      </c>
    </row>
    <row r="26" spans="1:13" hidden="1" x14ac:dyDescent="0.35">
      <c r="A26" s="1"/>
      <c r="B26" s="1"/>
      <c r="C26" s="1"/>
      <c r="D26" s="1"/>
      <c r="E26" s="1" t="s">
        <v>27</v>
      </c>
      <c r="F26" s="1"/>
      <c r="G26" s="4">
        <v>0</v>
      </c>
      <c r="H26" s="5"/>
      <c r="I26" s="4">
        <v>0</v>
      </c>
      <c r="J26" s="5"/>
      <c r="K26" s="4">
        <f t="shared" si="0"/>
        <v>0</v>
      </c>
      <c r="L26" s="5"/>
      <c r="M26" s="6">
        <f t="shared" si="1"/>
        <v>0</v>
      </c>
    </row>
    <row r="27" spans="1:13" x14ac:dyDescent="0.35">
      <c r="A27" s="1"/>
      <c r="B27" s="1"/>
      <c r="C27" s="1"/>
      <c r="D27" s="1"/>
      <c r="E27" s="1" t="s">
        <v>28</v>
      </c>
      <c r="F27" s="1"/>
      <c r="G27" s="4">
        <v>5550</v>
      </c>
      <c r="H27" s="5"/>
      <c r="I27" s="4">
        <v>5180</v>
      </c>
      <c r="J27" s="5"/>
      <c r="K27" s="4">
        <f t="shared" si="0"/>
        <v>370</v>
      </c>
      <c r="L27" s="5"/>
      <c r="M27" s="6">
        <f t="shared" si="1"/>
        <v>1.0714300000000001</v>
      </c>
    </row>
    <row r="28" spans="1:13" x14ac:dyDescent="0.35">
      <c r="A28" s="1"/>
      <c r="B28" s="1"/>
      <c r="C28" s="1"/>
      <c r="D28" s="1"/>
      <c r="E28" s="1" t="s">
        <v>29</v>
      </c>
      <c r="F28" s="1"/>
      <c r="G28" s="4">
        <v>31280</v>
      </c>
      <c r="H28" s="5"/>
      <c r="I28" s="4">
        <v>197558</v>
      </c>
      <c r="J28" s="5"/>
      <c r="K28" s="4">
        <f t="shared" si="0"/>
        <v>-166278</v>
      </c>
      <c r="L28" s="5"/>
      <c r="M28" s="6">
        <f t="shared" si="1"/>
        <v>0.15833</v>
      </c>
    </row>
    <row r="29" spans="1:13" hidden="1" x14ac:dyDescent="0.35">
      <c r="A29" s="1"/>
      <c r="B29" s="1"/>
      <c r="C29" s="1"/>
      <c r="D29" s="1"/>
      <c r="E29" s="1" t="s">
        <v>30</v>
      </c>
      <c r="F29" s="1"/>
      <c r="G29" s="4">
        <v>0</v>
      </c>
      <c r="H29" s="5"/>
      <c r="I29" s="4">
        <v>0</v>
      </c>
      <c r="J29" s="5"/>
      <c r="K29" s="4">
        <f t="shared" si="0"/>
        <v>0</v>
      </c>
      <c r="L29" s="5"/>
      <c r="M29" s="6">
        <f t="shared" si="1"/>
        <v>0</v>
      </c>
    </row>
    <row r="30" spans="1:13" hidden="1" x14ac:dyDescent="0.35">
      <c r="A30" s="1"/>
      <c r="B30" s="1"/>
      <c r="C30" s="1"/>
      <c r="D30" s="1"/>
      <c r="E30" s="1" t="s">
        <v>31</v>
      </c>
      <c r="F30" s="1"/>
      <c r="G30" s="4">
        <v>0</v>
      </c>
      <c r="H30" s="5"/>
      <c r="I30" s="4">
        <v>0</v>
      </c>
      <c r="J30" s="5"/>
      <c r="K30" s="4">
        <f t="shared" si="0"/>
        <v>0</v>
      </c>
      <c r="L30" s="5"/>
      <c r="M30" s="6">
        <f t="shared" si="1"/>
        <v>0</v>
      </c>
    </row>
    <row r="31" spans="1:13" hidden="1" x14ac:dyDescent="0.35">
      <c r="A31" s="1"/>
      <c r="B31" s="1"/>
      <c r="C31" s="1"/>
      <c r="D31" s="1"/>
      <c r="E31" s="1" t="s">
        <v>32</v>
      </c>
      <c r="F31" s="1"/>
      <c r="G31" s="4">
        <v>0</v>
      </c>
      <c r="H31" s="5"/>
      <c r="I31" s="4">
        <v>0</v>
      </c>
      <c r="J31" s="5"/>
      <c r="K31" s="4">
        <f t="shared" si="0"/>
        <v>0</v>
      </c>
      <c r="L31" s="5"/>
      <c r="M31" s="6">
        <f t="shared" si="1"/>
        <v>0</v>
      </c>
    </row>
    <row r="32" spans="1:13" hidden="1" x14ac:dyDescent="0.35">
      <c r="A32" s="1"/>
      <c r="B32" s="1"/>
      <c r="C32" s="1"/>
      <c r="D32" s="1"/>
      <c r="E32" s="1" t="s">
        <v>33</v>
      </c>
      <c r="F32" s="1"/>
      <c r="G32" s="4">
        <v>0</v>
      </c>
      <c r="H32" s="5"/>
      <c r="I32" s="4">
        <v>0</v>
      </c>
      <c r="J32" s="5"/>
      <c r="K32" s="4">
        <f t="shared" si="0"/>
        <v>0</v>
      </c>
      <c r="L32" s="5"/>
      <c r="M32" s="6">
        <f t="shared" si="1"/>
        <v>0</v>
      </c>
    </row>
    <row r="33" spans="1:13" hidden="1" x14ac:dyDescent="0.35">
      <c r="A33" s="1"/>
      <c r="B33" s="1"/>
      <c r="C33" s="1"/>
      <c r="D33" s="1"/>
      <c r="E33" s="1" t="s">
        <v>34</v>
      </c>
      <c r="F33" s="1"/>
      <c r="G33" s="4">
        <v>0</v>
      </c>
      <c r="H33" s="5"/>
      <c r="I33" s="4">
        <v>0</v>
      </c>
      <c r="J33" s="5"/>
      <c r="K33" s="4">
        <f t="shared" si="0"/>
        <v>0</v>
      </c>
      <c r="L33" s="5"/>
      <c r="M33" s="6">
        <f t="shared" si="1"/>
        <v>0</v>
      </c>
    </row>
    <row r="34" spans="1:13" x14ac:dyDescent="0.35">
      <c r="A34" s="1"/>
      <c r="B34" s="1"/>
      <c r="C34" s="1"/>
      <c r="D34" s="1"/>
      <c r="E34" s="1" t="s">
        <v>35</v>
      </c>
      <c r="F34" s="1"/>
      <c r="G34" s="4">
        <v>0</v>
      </c>
      <c r="H34" s="5"/>
      <c r="I34" s="4">
        <v>102000</v>
      </c>
      <c r="J34" s="5"/>
      <c r="K34" s="4">
        <f t="shared" si="0"/>
        <v>-102000</v>
      </c>
      <c r="L34" s="5"/>
      <c r="M34" s="6">
        <f t="shared" si="1"/>
        <v>0</v>
      </c>
    </row>
    <row r="35" spans="1:13" hidden="1" x14ac:dyDescent="0.35">
      <c r="A35" s="1"/>
      <c r="B35" s="1"/>
      <c r="C35" s="1"/>
      <c r="D35" s="1"/>
      <c r="E35" s="1" t="s">
        <v>36</v>
      </c>
      <c r="F35" s="1"/>
      <c r="G35" s="4">
        <v>0</v>
      </c>
      <c r="H35" s="5"/>
      <c r="I35" s="4">
        <v>0</v>
      </c>
      <c r="J35" s="5"/>
      <c r="K35" s="4">
        <f t="shared" si="0"/>
        <v>0</v>
      </c>
      <c r="L35" s="5"/>
      <c r="M35" s="6">
        <f t="shared" si="1"/>
        <v>0</v>
      </c>
    </row>
    <row r="36" spans="1:13" hidden="1" x14ac:dyDescent="0.35">
      <c r="A36" s="1"/>
      <c r="B36" s="1"/>
      <c r="C36" s="1"/>
      <c r="D36" s="1"/>
      <c r="E36" s="1" t="s">
        <v>37</v>
      </c>
      <c r="F36" s="1"/>
      <c r="G36" s="4">
        <v>0</v>
      </c>
      <c r="H36" s="5"/>
      <c r="I36" s="4">
        <v>0</v>
      </c>
      <c r="J36" s="5"/>
      <c r="K36" s="4">
        <f t="shared" si="0"/>
        <v>0</v>
      </c>
      <c r="L36" s="5"/>
      <c r="M36" s="6">
        <f t="shared" si="1"/>
        <v>0</v>
      </c>
    </row>
    <row r="37" spans="1:13" hidden="1" x14ac:dyDescent="0.35">
      <c r="A37" s="1"/>
      <c r="B37" s="1"/>
      <c r="C37" s="1"/>
      <c r="D37" s="1"/>
      <c r="E37" s="1" t="s">
        <v>38</v>
      </c>
      <c r="F37" s="1"/>
      <c r="G37" s="4">
        <v>0</v>
      </c>
      <c r="H37" s="5"/>
      <c r="I37" s="4">
        <v>0</v>
      </c>
      <c r="J37" s="5"/>
      <c r="K37" s="4">
        <f t="shared" ref="K37:K53" si="2">ROUND((G37-I37),5)</f>
        <v>0</v>
      </c>
      <c r="L37" s="5"/>
      <c r="M37" s="6">
        <f t="shared" ref="M37:M53" si="3">ROUND(IF(I37=0, IF(G37=0, 0, 1), G37/I37),5)</f>
        <v>0</v>
      </c>
    </row>
    <row r="38" spans="1:13" hidden="1" x14ac:dyDescent="0.35">
      <c r="A38" s="1"/>
      <c r="B38" s="1"/>
      <c r="C38" s="1"/>
      <c r="D38" s="1"/>
      <c r="E38" s="1" t="s">
        <v>39</v>
      </c>
      <c r="F38" s="1"/>
      <c r="G38" s="4">
        <v>0</v>
      </c>
      <c r="H38" s="5"/>
      <c r="I38" s="4">
        <v>0</v>
      </c>
      <c r="J38" s="5"/>
      <c r="K38" s="4">
        <f t="shared" si="2"/>
        <v>0</v>
      </c>
      <c r="L38" s="5"/>
      <c r="M38" s="6">
        <f t="shared" si="3"/>
        <v>0</v>
      </c>
    </row>
    <row r="39" spans="1:13" x14ac:dyDescent="0.35">
      <c r="A39" s="1"/>
      <c r="B39" s="1"/>
      <c r="C39" s="1"/>
      <c r="D39" s="1"/>
      <c r="E39" s="1" t="s">
        <v>40</v>
      </c>
      <c r="F39" s="1"/>
      <c r="G39" s="4">
        <v>4608.38</v>
      </c>
      <c r="H39" s="5"/>
      <c r="I39" s="4">
        <v>8000</v>
      </c>
      <c r="J39" s="5"/>
      <c r="K39" s="4">
        <f t="shared" si="2"/>
        <v>-3391.62</v>
      </c>
      <c r="L39" s="5"/>
      <c r="M39" s="6">
        <f t="shared" si="3"/>
        <v>0.57604999999999995</v>
      </c>
    </row>
    <row r="40" spans="1:13" hidden="1" x14ac:dyDescent="0.35">
      <c r="A40" s="1"/>
      <c r="B40" s="1"/>
      <c r="C40" s="1"/>
      <c r="D40" s="1"/>
      <c r="E40" s="1" t="s">
        <v>41</v>
      </c>
      <c r="F40" s="1"/>
      <c r="G40" s="4">
        <v>0</v>
      </c>
      <c r="H40" s="5"/>
      <c r="I40" s="4">
        <v>0</v>
      </c>
      <c r="J40" s="5"/>
      <c r="K40" s="4">
        <f t="shared" si="2"/>
        <v>0</v>
      </c>
      <c r="L40" s="5"/>
      <c r="M40" s="6">
        <f t="shared" si="3"/>
        <v>0</v>
      </c>
    </row>
    <row r="41" spans="1:13" hidden="1" x14ac:dyDescent="0.35">
      <c r="A41" s="1"/>
      <c r="B41" s="1"/>
      <c r="C41" s="1"/>
      <c r="D41" s="1"/>
      <c r="E41" s="1" t="s">
        <v>42</v>
      </c>
      <c r="F41" s="1"/>
      <c r="G41" s="4">
        <v>0</v>
      </c>
      <c r="H41" s="5"/>
      <c r="I41" s="4">
        <v>0</v>
      </c>
      <c r="J41" s="5"/>
      <c r="K41" s="4">
        <f t="shared" si="2"/>
        <v>0</v>
      </c>
      <c r="L41" s="5"/>
      <c r="M41" s="6">
        <f t="shared" si="3"/>
        <v>0</v>
      </c>
    </row>
    <row r="42" spans="1:13" hidden="1" x14ac:dyDescent="0.35">
      <c r="A42" s="1"/>
      <c r="B42" s="1"/>
      <c r="C42" s="1"/>
      <c r="D42" s="1"/>
      <c r="E42" s="1" t="s">
        <v>43</v>
      </c>
      <c r="F42" s="1"/>
      <c r="G42" s="4">
        <v>0</v>
      </c>
      <c r="H42" s="5"/>
      <c r="I42" s="4">
        <v>0</v>
      </c>
      <c r="J42" s="5"/>
      <c r="K42" s="4">
        <f t="shared" si="2"/>
        <v>0</v>
      </c>
      <c r="L42" s="5"/>
      <c r="M42" s="6">
        <f t="shared" si="3"/>
        <v>0</v>
      </c>
    </row>
    <row r="43" spans="1:13" x14ac:dyDescent="0.35">
      <c r="A43" s="1"/>
      <c r="B43" s="1"/>
      <c r="C43" s="1"/>
      <c r="D43" s="1"/>
      <c r="E43" s="1" t="s">
        <v>44</v>
      </c>
      <c r="F43" s="1"/>
      <c r="G43" s="4">
        <v>23225.439999999999</v>
      </c>
      <c r="H43" s="5"/>
      <c r="I43" s="4">
        <v>120000</v>
      </c>
      <c r="J43" s="5"/>
      <c r="K43" s="4">
        <f t="shared" si="2"/>
        <v>-96774.56</v>
      </c>
      <c r="L43" s="5"/>
      <c r="M43" s="6">
        <f t="shared" si="3"/>
        <v>0.19355</v>
      </c>
    </row>
    <row r="44" spans="1:13" hidden="1" x14ac:dyDescent="0.35">
      <c r="A44" s="1"/>
      <c r="B44" s="1"/>
      <c r="C44" s="1"/>
      <c r="D44" s="1"/>
      <c r="E44" s="1" t="s">
        <v>45</v>
      </c>
      <c r="F44" s="1"/>
      <c r="G44" s="4">
        <v>0</v>
      </c>
      <c r="H44" s="5"/>
      <c r="I44" s="4">
        <v>0</v>
      </c>
      <c r="J44" s="5"/>
      <c r="K44" s="4">
        <f t="shared" si="2"/>
        <v>0</v>
      </c>
      <c r="L44" s="5"/>
      <c r="M44" s="6">
        <f t="shared" si="3"/>
        <v>0</v>
      </c>
    </row>
    <row r="45" spans="1:13" hidden="1" x14ac:dyDescent="0.35">
      <c r="A45" s="1"/>
      <c r="B45" s="1"/>
      <c r="C45" s="1"/>
      <c r="D45" s="1"/>
      <c r="E45" s="1" t="s">
        <v>46</v>
      </c>
      <c r="F45" s="1"/>
      <c r="G45" s="4">
        <v>0</v>
      </c>
      <c r="H45" s="5"/>
      <c r="I45" s="4">
        <v>0</v>
      </c>
      <c r="J45" s="5"/>
      <c r="K45" s="4">
        <f t="shared" si="2"/>
        <v>0</v>
      </c>
      <c r="L45" s="5"/>
      <c r="M45" s="6">
        <f t="shared" si="3"/>
        <v>0</v>
      </c>
    </row>
    <row r="46" spans="1:13" hidden="1" x14ac:dyDescent="0.35">
      <c r="A46" s="1"/>
      <c r="B46" s="1"/>
      <c r="C46" s="1"/>
      <c r="D46" s="1"/>
      <c r="E46" s="1" t="s">
        <v>47</v>
      </c>
      <c r="F46" s="1"/>
      <c r="G46" s="4">
        <v>0</v>
      </c>
      <c r="H46" s="5"/>
      <c r="I46" s="4">
        <v>0</v>
      </c>
      <c r="J46" s="5"/>
      <c r="K46" s="4">
        <f t="shared" si="2"/>
        <v>0</v>
      </c>
      <c r="L46" s="5"/>
      <c r="M46" s="6">
        <f t="shared" si="3"/>
        <v>0</v>
      </c>
    </row>
    <row r="47" spans="1:13" hidden="1" x14ac:dyDescent="0.35">
      <c r="A47" s="1"/>
      <c r="B47" s="1"/>
      <c r="C47" s="1"/>
      <c r="D47" s="1"/>
      <c r="E47" s="1" t="s">
        <v>48</v>
      </c>
      <c r="F47" s="1"/>
      <c r="G47" s="4">
        <v>0</v>
      </c>
      <c r="H47" s="5"/>
      <c r="I47" s="4">
        <v>0</v>
      </c>
      <c r="J47" s="5"/>
      <c r="K47" s="4">
        <f t="shared" si="2"/>
        <v>0</v>
      </c>
      <c r="L47" s="5"/>
      <c r="M47" s="6">
        <f t="shared" si="3"/>
        <v>0</v>
      </c>
    </row>
    <row r="48" spans="1:13" hidden="1" x14ac:dyDescent="0.35">
      <c r="A48" s="1"/>
      <c r="B48" s="1"/>
      <c r="C48" s="1"/>
      <c r="D48" s="1"/>
      <c r="E48" s="1" t="s">
        <v>49</v>
      </c>
      <c r="F48" s="1"/>
      <c r="G48" s="4">
        <v>0</v>
      </c>
      <c r="H48" s="5"/>
      <c r="I48" s="4">
        <v>0</v>
      </c>
      <c r="J48" s="5"/>
      <c r="K48" s="4">
        <f t="shared" si="2"/>
        <v>0</v>
      </c>
      <c r="L48" s="5"/>
      <c r="M48" s="6">
        <f t="shared" si="3"/>
        <v>0</v>
      </c>
    </row>
    <row r="49" spans="1:13" hidden="1" x14ac:dyDescent="0.35">
      <c r="A49" s="1"/>
      <c r="B49" s="1"/>
      <c r="C49" s="1"/>
      <c r="D49" s="1"/>
      <c r="E49" s="1" t="s">
        <v>50</v>
      </c>
      <c r="F49" s="1"/>
      <c r="G49" s="4">
        <v>0</v>
      </c>
      <c r="H49" s="5"/>
      <c r="I49" s="4">
        <v>0</v>
      </c>
      <c r="J49" s="5"/>
      <c r="K49" s="4">
        <f t="shared" si="2"/>
        <v>0</v>
      </c>
      <c r="L49" s="5"/>
      <c r="M49" s="6">
        <f t="shared" si="3"/>
        <v>0</v>
      </c>
    </row>
    <row r="50" spans="1:13" hidden="1" x14ac:dyDescent="0.35">
      <c r="A50" s="1"/>
      <c r="B50" s="1"/>
      <c r="C50" s="1"/>
      <c r="D50" s="1"/>
      <c r="E50" s="1" t="s">
        <v>51</v>
      </c>
      <c r="F50" s="1"/>
      <c r="G50" s="4">
        <v>0</v>
      </c>
      <c r="H50" s="5"/>
      <c r="I50" s="4">
        <v>0</v>
      </c>
      <c r="J50" s="5"/>
      <c r="K50" s="4">
        <f t="shared" si="2"/>
        <v>0</v>
      </c>
      <c r="L50" s="5"/>
      <c r="M50" s="6">
        <f t="shared" si="3"/>
        <v>0</v>
      </c>
    </row>
    <row r="51" spans="1:13" hidden="1" x14ac:dyDescent="0.35">
      <c r="A51" s="1"/>
      <c r="B51" s="1"/>
      <c r="C51" s="1"/>
      <c r="D51" s="1"/>
      <c r="E51" s="1" t="s">
        <v>52</v>
      </c>
      <c r="F51" s="1"/>
      <c r="G51" s="4">
        <v>0</v>
      </c>
      <c r="H51" s="5"/>
      <c r="I51" s="4">
        <v>0</v>
      </c>
      <c r="J51" s="5"/>
      <c r="K51" s="4">
        <f t="shared" si="2"/>
        <v>0</v>
      </c>
      <c r="L51" s="5"/>
      <c r="M51" s="6">
        <f t="shared" si="3"/>
        <v>0</v>
      </c>
    </row>
    <row r="52" spans="1:13" ht="15" hidden="1" thickBot="1" x14ac:dyDescent="0.4">
      <c r="A52" s="1"/>
      <c r="B52" s="1"/>
      <c r="C52" s="1"/>
      <c r="D52" s="1"/>
      <c r="E52" s="1" t="s">
        <v>53</v>
      </c>
      <c r="F52" s="1"/>
      <c r="G52" s="7">
        <v>0</v>
      </c>
      <c r="H52" s="5"/>
      <c r="I52" s="7">
        <v>0</v>
      </c>
      <c r="J52" s="5"/>
      <c r="K52" s="7">
        <f t="shared" si="2"/>
        <v>0</v>
      </c>
      <c r="L52" s="5"/>
      <c r="M52" s="8">
        <f t="shared" si="3"/>
        <v>0</v>
      </c>
    </row>
    <row r="53" spans="1:13" x14ac:dyDescent="0.35">
      <c r="A53" s="1"/>
      <c r="B53" s="1"/>
      <c r="C53" s="1"/>
      <c r="D53" s="1" t="s">
        <v>54</v>
      </c>
      <c r="E53" s="1"/>
      <c r="F53" s="1"/>
      <c r="G53" s="4">
        <f>ROUND(SUM(G4:G52),5)</f>
        <v>333815.98</v>
      </c>
      <c r="H53" s="5"/>
      <c r="I53" s="4">
        <f>ROUND(SUM(I4:I52),5)</f>
        <v>2405684.1</v>
      </c>
      <c r="J53" s="5"/>
      <c r="K53" s="4">
        <f t="shared" si="2"/>
        <v>-2071868.12</v>
      </c>
      <c r="L53" s="5"/>
      <c r="M53" s="6">
        <f t="shared" si="3"/>
        <v>0.13875999999999999</v>
      </c>
    </row>
    <row r="54" spans="1:13" hidden="1" x14ac:dyDescent="0.35">
      <c r="A54" s="1"/>
      <c r="B54" s="1"/>
      <c r="C54" s="1"/>
      <c r="D54" s="1" t="s">
        <v>55</v>
      </c>
      <c r="E54" s="1"/>
      <c r="F54" s="1"/>
      <c r="G54" s="4"/>
      <c r="H54" s="5"/>
      <c r="I54" s="4"/>
      <c r="J54" s="5"/>
      <c r="K54" s="4"/>
      <c r="L54" s="5"/>
      <c r="M54" s="6"/>
    </row>
    <row r="55" spans="1:13" hidden="1" x14ac:dyDescent="0.35">
      <c r="A55" s="1"/>
      <c r="B55" s="1"/>
      <c r="C55" s="1"/>
      <c r="D55" s="1"/>
      <c r="E55" s="1" t="s">
        <v>56</v>
      </c>
      <c r="F55" s="1"/>
      <c r="G55" s="9">
        <v>0</v>
      </c>
      <c r="H55" s="5"/>
      <c r="I55" s="9">
        <v>0</v>
      </c>
      <c r="J55" s="5"/>
      <c r="K55" s="9">
        <f>ROUND((G55-I55),5)</f>
        <v>0</v>
      </c>
      <c r="L55" s="5"/>
      <c r="M55" s="10">
        <f>ROUND(IF(I55=0, IF(G55=0, 0, 1), G55/I55),5)</f>
        <v>0</v>
      </c>
    </row>
    <row r="56" spans="1:13" ht="15" hidden="1" thickBot="1" x14ac:dyDescent="0.4">
      <c r="A56" s="1"/>
      <c r="B56" s="1"/>
      <c r="C56" s="1"/>
      <c r="D56" s="1" t="s">
        <v>57</v>
      </c>
      <c r="E56" s="1"/>
      <c r="F56" s="1"/>
      <c r="G56" s="11">
        <f>ROUND(SUM(G54:G55),5)</f>
        <v>0</v>
      </c>
      <c r="H56" s="5"/>
      <c r="I56" s="11">
        <f>ROUND(SUM(I54:I55),5)</f>
        <v>0</v>
      </c>
      <c r="J56" s="5"/>
      <c r="K56" s="11">
        <f>ROUND((G56-I56),5)</f>
        <v>0</v>
      </c>
      <c r="L56" s="5"/>
      <c r="M56" s="12">
        <f>ROUND(IF(I56=0, IF(G56=0, 0, 1), G56/I56),5)</f>
        <v>0</v>
      </c>
    </row>
    <row r="57" spans="1:13" x14ac:dyDescent="0.35">
      <c r="A57" s="1"/>
      <c r="B57" s="1"/>
      <c r="C57" s="1" t="s">
        <v>58</v>
      </c>
      <c r="D57" s="1"/>
      <c r="E57" s="1"/>
      <c r="F57" s="1"/>
      <c r="G57" s="4">
        <f>ROUND(G53-G56,5)</f>
        <v>333815.98</v>
      </c>
      <c r="H57" s="5"/>
      <c r="I57" s="4">
        <f>ROUND(I53-I56,5)</f>
        <v>2405684.1</v>
      </c>
      <c r="J57" s="5"/>
      <c r="K57" s="4">
        <f>ROUND((G57-I57),5)</f>
        <v>-2071868.12</v>
      </c>
      <c r="L57" s="5"/>
      <c r="M57" s="6">
        <f>ROUND(IF(I57=0, IF(G57=0, 0, 1), G57/I57),5)</f>
        <v>0.13875999999999999</v>
      </c>
    </row>
    <row r="58" spans="1:13" x14ac:dyDescent="0.35">
      <c r="A58" s="1"/>
      <c r="B58" s="1"/>
      <c r="C58" s="1"/>
      <c r="D58" s="1" t="s">
        <v>59</v>
      </c>
      <c r="E58" s="1"/>
      <c r="F58" s="1"/>
      <c r="G58" s="4"/>
      <c r="H58" s="5"/>
      <c r="I58" s="4"/>
      <c r="J58" s="5"/>
      <c r="K58" s="4"/>
      <c r="L58" s="5"/>
      <c r="M58" s="6"/>
    </row>
    <row r="59" spans="1:13" hidden="1" x14ac:dyDescent="0.35">
      <c r="A59" s="1"/>
      <c r="B59" s="1"/>
      <c r="C59" s="1"/>
      <c r="D59" s="1"/>
      <c r="E59" s="1" t="s">
        <v>60</v>
      </c>
      <c r="F59" s="1"/>
      <c r="G59" s="4">
        <v>0</v>
      </c>
      <c r="H59" s="5"/>
      <c r="I59" s="4">
        <v>0</v>
      </c>
      <c r="J59" s="5"/>
      <c r="K59" s="4">
        <f>ROUND((G59-I59),5)</f>
        <v>0</v>
      </c>
      <c r="L59" s="5"/>
      <c r="M59" s="6">
        <f>ROUND(IF(I59=0, IF(G59=0, 0, 1), G59/I59),5)</f>
        <v>0</v>
      </c>
    </row>
    <row r="60" spans="1:13" hidden="1" x14ac:dyDescent="0.35">
      <c r="A60" s="1"/>
      <c r="B60" s="1"/>
      <c r="C60" s="1"/>
      <c r="D60" s="1"/>
      <c r="E60" s="1" t="s">
        <v>61</v>
      </c>
      <c r="F60" s="1"/>
      <c r="G60" s="4">
        <v>0</v>
      </c>
      <c r="H60" s="5"/>
      <c r="I60" s="4">
        <v>0</v>
      </c>
      <c r="J60" s="5"/>
      <c r="K60" s="4">
        <f>ROUND((G60-I60),5)</f>
        <v>0</v>
      </c>
      <c r="L60" s="5"/>
      <c r="M60" s="6">
        <f>ROUND(IF(I60=0, IF(G60=0, 0, 1), G60/I60),5)</f>
        <v>0</v>
      </c>
    </row>
    <row r="61" spans="1:13" x14ac:dyDescent="0.35">
      <c r="A61" s="1"/>
      <c r="B61" s="1"/>
      <c r="C61" s="1"/>
      <c r="D61" s="1"/>
      <c r="E61" s="1" t="s">
        <v>62</v>
      </c>
      <c r="F61" s="1"/>
      <c r="G61" s="4"/>
      <c r="H61" s="5"/>
      <c r="I61" s="4"/>
      <c r="J61" s="5"/>
      <c r="K61" s="4"/>
      <c r="L61" s="5"/>
      <c r="M61" s="6"/>
    </row>
    <row r="62" spans="1:13" x14ac:dyDescent="0.35">
      <c r="A62" s="1"/>
      <c r="B62" s="1"/>
      <c r="C62" s="1"/>
      <c r="D62" s="1"/>
      <c r="E62" s="1"/>
      <c r="F62" s="1" t="s">
        <v>63</v>
      </c>
      <c r="G62" s="4">
        <v>726.96</v>
      </c>
      <c r="H62" s="5"/>
      <c r="I62" s="24">
        <v>5000</v>
      </c>
      <c r="J62" s="5"/>
      <c r="K62" s="4">
        <f t="shared" ref="K62:K101" si="4">ROUND((G62-I62),5)</f>
        <v>-4273.04</v>
      </c>
      <c r="L62" s="5"/>
      <c r="M62" s="6">
        <f t="shared" ref="M62:M101" si="5">ROUND(IF(I62=0, IF(G62=0, 0, 1), G62/I62),5)</f>
        <v>0.14538999999999999</v>
      </c>
    </row>
    <row r="63" spans="1:13" hidden="1" x14ac:dyDescent="0.35">
      <c r="A63" s="1"/>
      <c r="B63" s="1"/>
      <c r="C63" s="1"/>
      <c r="D63" s="1"/>
      <c r="E63" s="1"/>
      <c r="F63" s="1" t="s">
        <v>64</v>
      </c>
      <c r="G63" s="4">
        <v>0</v>
      </c>
      <c r="H63" s="5"/>
      <c r="I63" s="24">
        <v>0</v>
      </c>
      <c r="J63" s="5"/>
      <c r="K63" s="4">
        <f t="shared" si="4"/>
        <v>0</v>
      </c>
      <c r="L63" s="5"/>
      <c r="M63" s="6">
        <f t="shared" si="5"/>
        <v>0</v>
      </c>
    </row>
    <row r="64" spans="1:13" hidden="1" x14ac:dyDescent="0.35">
      <c r="A64" s="1"/>
      <c r="B64" s="1"/>
      <c r="C64" s="1"/>
      <c r="D64" s="1"/>
      <c r="E64" s="1"/>
      <c r="F64" s="1" t="s">
        <v>65</v>
      </c>
      <c r="G64" s="4">
        <v>0</v>
      </c>
      <c r="H64" s="5"/>
      <c r="I64" s="24">
        <v>0</v>
      </c>
      <c r="J64" s="5"/>
      <c r="K64" s="4">
        <f t="shared" si="4"/>
        <v>0</v>
      </c>
      <c r="L64" s="5"/>
      <c r="M64" s="6">
        <f t="shared" si="5"/>
        <v>0</v>
      </c>
    </row>
    <row r="65" spans="1:13" x14ac:dyDescent="0.35">
      <c r="A65" s="1"/>
      <c r="B65" s="1"/>
      <c r="C65" s="1"/>
      <c r="D65" s="1"/>
      <c r="E65" s="1"/>
      <c r="F65" s="1" t="s">
        <v>66</v>
      </c>
      <c r="G65" s="4">
        <v>0</v>
      </c>
      <c r="H65" s="5"/>
      <c r="I65" s="24">
        <v>35000</v>
      </c>
      <c r="J65" s="5"/>
      <c r="K65" s="4">
        <f t="shared" si="4"/>
        <v>-35000</v>
      </c>
      <c r="L65" s="5"/>
      <c r="M65" s="6">
        <f t="shared" si="5"/>
        <v>0</v>
      </c>
    </row>
    <row r="66" spans="1:13" x14ac:dyDescent="0.35">
      <c r="A66" s="1"/>
      <c r="B66" s="1"/>
      <c r="C66" s="1"/>
      <c r="D66" s="1"/>
      <c r="E66" s="1"/>
      <c r="F66" s="1" t="s">
        <v>67</v>
      </c>
      <c r="G66" s="4">
        <v>85027.55</v>
      </c>
      <c r="H66" s="5"/>
      <c r="I66" s="24">
        <v>600000</v>
      </c>
      <c r="J66" s="5"/>
      <c r="K66" s="4">
        <f t="shared" si="4"/>
        <v>-514972.45</v>
      </c>
      <c r="L66" s="5"/>
      <c r="M66" s="6">
        <f t="shared" si="5"/>
        <v>0.14171</v>
      </c>
    </row>
    <row r="67" spans="1:13" x14ac:dyDescent="0.35">
      <c r="A67" s="1"/>
      <c r="B67" s="1"/>
      <c r="C67" s="1"/>
      <c r="D67" s="1"/>
      <c r="E67" s="1"/>
      <c r="F67" s="1" t="s">
        <v>68</v>
      </c>
      <c r="G67" s="4">
        <v>4295.67</v>
      </c>
      <c r="H67" s="5"/>
      <c r="I67" s="24">
        <v>35000</v>
      </c>
      <c r="J67" s="5"/>
      <c r="K67" s="4">
        <f t="shared" si="4"/>
        <v>-30704.33</v>
      </c>
      <c r="L67" s="5"/>
      <c r="M67" s="6">
        <f t="shared" si="5"/>
        <v>0.12273000000000001</v>
      </c>
    </row>
    <row r="68" spans="1:13" x14ac:dyDescent="0.35">
      <c r="A68" s="1"/>
      <c r="B68" s="1"/>
      <c r="C68" s="1"/>
      <c r="D68" s="1"/>
      <c r="E68" s="1"/>
      <c r="F68" s="1" t="s">
        <v>69</v>
      </c>
      <c r="G68" s="4">
        <v>3125.01</v>
      </c>
      <c r="H68" s="5"/>
      <c r="I68" s="24">
        <v>18750</v>
      </c>
      <c r="J68" s="5"/>
      <c r="K68" s="4">
        <f t="shared" si="4"/>
        <v>-15624.99</v>
      </c>
      <c r="L68" s="5"/>
      <c r="M68" s="6">
        <f t="shared" si="5"/>
        <v>0.16667000000000001</v>
      </c>
    </row>
    <row r="69" spans="1:13" x14ac:dyDescent="0.35">
      <c r="A69" s="1"/>
      <c r="B69" s="1"/>
      <c r="C69" s="1"/>
      <c r="D69" s="1"/>
      <c r="E69" s="1"/>
      <c r="F69" s="1" t="s">
        <v>70</v>
      </c>
      <c r="G69" s="4">
        <v>0</v>
      </c>
      <c r="H69" s="5"/>
      <c r="I69" s="24">
        <v>500</v>
      </c>
      <c r="J69" s="5"/>
      <c r="K69" s="4">
        <f t="shared" si="4"/>
        <v>-500</v>
      </c>
      <c r="L69" s="5"/>
      <c r="M69" s="6">
        <f t="shared" si="5"/>
        <v>0</v>
      </c>
    </row>
    <row r="70" spans="1:13" x14ac:dyDescent="0.35">
      <c r="A70" s="1"/>
      <c r="B70" s="1"/>
      <c r="C70" s="1"/>
      <c r="D70" s="1"/>
      <c r="E70" s="1"/>
      <c r="F70" s="1" t="s">
        <v>71</v>
      </c>
      <c r="G70" s="4">
        <v>2032.48</v>
      </c>
      <c r="H70" s="5"/>
      <c r="I70" s="24">
        <v>3000</v>
      </c>
      <c r="J70" s="5"/>
      <c r="K70" s="4">
        <f t="shared" si="4"/>
        <v>-967.52</v>
      </c>
      <c r="L70" s="5"/>
      <c r="M70" s="6">
        <f t="shared" si="5"/>
        <v>0.67749000000000004</v>
      </c>
    </row>
    <row r="71" spans="1:13" x14ac:dyDescent="0.35">
      <c r="A71" s="1"/>
      <c r="B71" s="1"/>
      <c r="C71" s="1"/>
      <c r="D71" s="1"/>
      <c r="E71" s="1"/>
      <c r="F71" s="1" t="s">
        <v>72</v>
      </c>
      <c r="G71" s="4">
        <v>1746</v>
      </c>
      <c r="H71" s="5"/>
      <c r="I71" s="24">
        <v>2600</v>
      </c>
      <c r="J71" s="5"/>
      <c r="K71" s="4">
        <f t="shared" si="4"/>
        <v>-854</v>
      </c>
      <c r="L71" s="5"/>
      <c r="M71" s="6">
        <f t="shared" si="5"/>
        <v>0.67154000000000003</v>
      </c>
    </row>
    <row r="72" spans="1:13" x14ac:dyDescent="0.35">
      <c r="A72" s="1"/>
      <c r="B72" s="1"/>
      <c r="C72" s="1"/>
      <c r="D72" s="1"/>
      <c r="E72" s="1"/>
      <c r="F72" s="1" t="s">
        <v>73</v>
      </c>
      <c r="G72" s="4">
        <v>2689.58</v>
      </c>
      <c r="H72" s="5"/>
      <c r="I72" s="24">
        <v>20182.560000000001</v>
      </c>
      <c r="J72" s="5"/>
      <c r="K72" s="4">
        <f t="shared" si="4"/>
        <v>-17492.98</v>
      </c>
      <c r="L72" s="5"/>
      <c r="M72" s="6">
        <f t="shared" si="5"/>
        <v>0.13325999999999999</v>
      </c>
    </row>
    <row r="73" spans="1:13" hidden="1" x14ac:dyDescent="0.35">
      <c r="A73" s="1"/>
      <c r="B73" s="1"/>
      <c r="C73" s="1"/>
      <c r="D73" s="1"/>
      <c r="E73" s="1"/>
      <c r="F73" s="1" t="s">
        <v>74</v>
      </c>
      <c r="G73" s="4">
        <v>0</v>
      </c>
      <c r="H73" s="5"/>
      <c r="I73" s="24">
        <v>0</v>
      </c>
      <c r="J73" s="5"/>
      <c r="K73" s="4">
        <f t="shared" si="4"/>
        <v>0</v>
      </c>
      <c r="L73" s="5"/>
      <c r="M73" s="6">
        <f t="shared" si="5"/>
        <v>0</v>
      </c>
    </row>
    <row r="74" spans="1:13" hidden="1" x14ac:dyDescent="0.35">
      <c r="A74" s="1"/>
      <c r="B74" s="1"/>
      <c r="C74" s="1"/>
      <c r="D74" s="1"/>
      <c r="E74" s="1"/>
      <c r="F74" s="1" t="s">
        <v>75</v>
      </c>
      <c r="G74" s="4">
        <v>0</v>
      </c>
      <c r="H74" s="5"/>
      <c r="I74" s="24">
        <v>0</v>
      </c>
      <c r="J74" s="5"/>
      <c r="K74" s="4">
        <f t="shared" si="4"/>
        <v>0</v>
      </c>
      <c r="L74" s="5"/>
      <c r="M74" s="6">
        <f t="shared" si="5"/>
        <v>0</v>
      </c>
    </row>
    <row r="75" spans="1:13" hidden="1" x14ac:dyDescent="0.35">
      <c r="A75" s="1"/>
      <c r="B75" s="1"/>
      <c r="C75" s="1"/>
      <c r="D75" s="1"/>
      <c r="E75" s="1"/>
      <c r="F75" s="1" t="s">
        <v>76</v>
      </c>
      <c r="G75" s="4">
        <v>0</v>
      </c>
      <c r="H75" s="5"/>
      <c r="I75" s="24">
        <v>0</v>
      </c>
      <c r="J75" s="5"/>
      <c r="K75" s="4">
        <f t="shared" si="4"/>
        <v>0</v>
      </c>
      <c r="L75" s="5"/>
      <c r="M75" s="6">
        <f t="shared" si="5"/>
        <v>0</v>
      </c>
    </row>
    <row r="76" spans="1:13" x14ac:dyDescent="0.35">
      <c r="A76" s="1"/>
      <c r="B76" s="1"/>
      <c r="C76" s="1"/>
      <c r="D76" s="1"/>
      <c r="E76" s="1"/>
      <c r="F76" s="1" t="s">
        <v>77</v>
      </c>
      <c r="G76" s="4">
        <v>11329</v>
      </c>
      <c r="H76" s="5"/>
      <c r="I76" s="24">
        <v>55000</v>
      </c>
      <c r="J76" s="5"/>
      <c r="K76" s="4">
        <f t="shared" si="4"/>
        <v>-43671</v>
      </c>
      <c r="L76" s="5"/>
      <c r="M76" s="6">
        <f t="shared" si="5"/>
        <v>0.20598</v>
      </c>
    </row>
    <row r="77" spans="1:13" x14ac:dyDescent="0.35">
      <c r="A77" s="1"/>
      <c r="B77" s="1"/>
      <c r="C77" s="1"/>
      <c r="D77" s="1"/>
      <c r="E77" s="1"/>
      <c r="F77" s="1" t="s">
        <v>78</v>
      </c>
      <c r="G77" s="4">
        <v>530.24</v>
      </c>
      <c r="H77" s="5"/>
      <c r="I77" s="24">
        <f>2.7%*(I72+I70+I68+I67+I66+I65)</f>
        <v>19222.179120000004</v>
      </c>
      <c r="J77" s="5"/>
      <c r="K77" s="4">
        <f t="shared" si="4"/>
        <v>-18691.939119999999</v>
      </c>
      <c r="L77" s="5"/>
      <c r="M77" s="6">
        <f t="shared" si="5"/>
        <v>2.758E-2</v>
      </c>
    </row>
    <row r="78" spans="1:13" hidden="1" x14ac:dyDescent="0.35">
      <c r="A78" s="1"/>
      <c r="B78" s="1"/>
      <c r="C78" s="1"/>
      <c r="D78" s="1"/>
      <c r="E78" s="1"/>
      <c r="F78" s="1" t="s">
        <v>79</v>
      </c>
      <c r="G78" s="4">
        <v>0</v>
      </c>
      <c r="H78" s="5"/>
      <c r="I78" s="24">
        <v>0</v>
      </c>
      <c r="J78" s="5"/>
      <c r="K78" s="4">
        <f t="shared" si="4"/>
        <v>0</v>
      </c>
      <c r="L78" s="5"/>
      <c r="M78" s="6">
        <f t="shared" si="5"/>
        <v>0</v>
      </c>
    </row>
    <row r="79" spans="1:13" hidden="1" x14ac:dyDescent="0.35">
      <c r="A79" s="1"/>
      <c r="B79" s="1"/>
      <c r="C79" s="1"/>
      <c r="D79" s="1"/>
      <c r="E79" s="1"/>
      <c r="F79" s="1" t="s">
        <v>80</v>
      </c>
      <c r="G79" s="4">
        <v>0</v>
      </c>
      <c r="H79" s="5"/>
      <c r="I79" s="24">
        <v>0</v>
      </c>
      <c r="J79" s="5"/>
      <c r="K79" s="4">
        <f t="shared" si="4"/>
        <v>0</v>
      </c>
      <c r="L79" s="5"/>
      <c r="M79" s="6">
        <f t="shared" si="5"/>
        <v>0</v>
      </c>
    </row>
    <row r="80" spans="1:13" hidden="1" x14ac:dyDescent="0.35">
      <c r="A80" s="1"/>
      <c r="B80" s="1"/>
      <c r="C80" s="1"/>
      <c r="D80" s="1"/>
      <c r="E80" s="1"/>
      <c r="F80" s="1" t="s">
        <v>81</v>
      </c>
      <c r="G80" s="4">
        <v>0</v>
      </c>
      <c r="H80" s="5"/>
      <c r="I80" s="24">
        <v>0</v>
      </c>
      <c r="J80" s="5"/>
      <c r="K80" s="4">
        <f t="shared" si="4"/>
        <v>0</v>
      </c>
      <c r="L80" s="5"/>
      <c r="M80" s="6">
        <f t="shared" si="5"/>
        <v>0</v>
      </c>
    </row>
    <row r="81" spans="1:13" hidden="1" x14ac:dyDescent="0.35">
      <c r="A81" s="1"/>
      <c r="B81" s="1"/>
      <c r="C81" s="1"/>
      <c r="D81" s="1"/>
      <c r="E81" s="1"/>
      <c r="F81" s="1" t="s">
        <v>82</v>
      </c>
      <c r="G81" s="4">
        <v>0</v>
      </c>
      <c r="H81" s="5"/>
      <c r="I81" s="24">
        <v>0</v>
      </c>
      <c r="J81" s="5"/>
      <c r="K81" s="4">
        <f t="shared" si="4"/>
        <v>0</v>
      </c>
      <c r="L81" s="5"/>
      <c r="M81" s="6">
        <f t="shared" si="5"/>
        <v>0</v>
      </c>
    </row>
    <row r="82" spans="1:13" hidden="1" x14ac:dyDescent="0.35">
      <c r="A82" s="1"/>
      <c r="B82" s="1"/>
      <c r="C82" s="1"/>
      <c r="D82" s="1"/>
      <c r="E82" s="1"/>
      <c r="F82" s="1" t="s">
        <v>83</v>
      </c>
      <c r="G82" s="4">
        <v>0</v>
      </c>
      <c r="H82" s="5"/>
      <c r="I82" s="24">
        <v>0</v>
      </c>
      <c r="J82" s="5"/>
      <c r="K82" s="4">
        <f t="shared" si="4"/>
        <v>0</v>
      </c>
      <c r="L82" s="5"/>
      <c r="M82" s="6">
        <f t="shared" si="5"/>
        <v>0</v>
      </c>
    </row>
    <row r="83" spans="1:13" hidden="1" x14ac:dyDescent="0.35">
      <c r="A83" s="1"/>
      <c r="B83" s="1"/>
      <c r="C83" s="1"/>
      <c r="D83" s="1"/>
      <c r="E83" s="1"/>
      <c r="F83" s="1" t="s">
        <v>84</v>
      </c>
      <c r="G83" s="4">
        <v>0</v>
      </c>
      <c r="H83" s="5"/>
      <c r="I83" s="24">
        <v>0</v>
      </c>
      <c r="J83" s="5"/>
      <c r="K83" s="4">
        <f t="shared" si="4"/>
        <v>0</v>
      </c>
      <c r="L83" s="5"/>
      <c r="M83" s="6">
        <f t="shared" si="5"/>
        <v>0</v>
      </c>
    </row>
    <row r="84" spans="1:13" x14ac:dyDescent="0.35">
      <c r="A84" s="1"/>
      <c r="B84" s="1"/>
      <c r="C84" s="1"/>
      <c r="D84" s="1"/>
      <c r="E84" s="1"/>
      <c r="F84" s="1" t="s">
        <v>85</v>
      </c>
      <c r="G84" s="4">
        <v>796.7</v>
      </c>
      <c r="H84" s="5"/>
      <c r="I84" s="24">
        <v>2500</v>
      </c>
      <c r="J84" s="5"/>
      <c r="K84" s="4">
        <f t="shared" si="4"/>
        <v>-1703.3</v>
      </c>
      <c r="L84" s="5"/>
      <c r="M84" s="6">
        <f t="shared" si="5"/>
        <v>0.31868000000000002</v>
      </c>
    </row>
    <row r="85" spans="1:13" x14ac:dyDescent="0.35">
      <c r="A85" s="1"/>
      <c r="B85" s="1"/>
      <c r="C85" s="1"/>
      <c r="D85" s="1"/>
      <c r="E85" s="1"/>
      <c r="F85" s="1" t="s">
        <v>86</v>
      </c>
      <c r="G85" s="4">
        <v>6580</v>
      </c>
      <c r="H85" s="5"/>
      <c r="I85" s="24">
        <f>5180+470+470+470+470</f>
        <v>7060</v>
      </c>
      <c r="J85" s="5"/>
      <c r="K85" s="4">
        <f t="shared" si="4"/>
        <v>-480</v>
      </c>
      <c r="L85" s="5"/>
      <c r="M85" s="6">
        <f t="shared" si="5"/>
        <v>0.93201000000000001</v>
      </c>
    </row>
    <row r="86" spans="1:13" x14ac:dyDescent="0.35">
      <c r="A86" s="1"/>
      <c r="B86" s="1"/>
      <c r="C86" s="1"/>
      <c r="D86" s="1"/>
      <c r="E86" s="1"/>
      <c r="F86" s="1" t="s">
        <v>87</v>
      </c>
      <c r="G86" s="4">
        <v>20665.5</v>
      </c>
      <c r="H86" s="5"/>
      <c r="I86" s="24">
        <v>25000</v>
      </c>
      <c r="J86" s="5"/>
      <c r="K86" s="4">
        <f t="shared" si="4"/>
        <v>-4334.5</v>
      </c>
      <c r="L86" s="5"/>
      <c r="M86" s="6">
        <f t="shared" si="5"/>
        <v>0.82662000000000002</v>
      </c>
    </row>
    <row r="87" spans="1:13" x14ac:dyDescent="0.35">
      <c r="A87" s="1"/>
      <c r="B87" s="1"/>
      <c r="C87" s="1"/>
      <c r="D87" s="1"/>
      <c r="E87" s="1"/>
      <c r="F87" s="1" t="s">
        <v>88</v>
      </c>
      <c r="G87" s="4">
        <v>6415.25</v>
      </c>
      <c r="H87" s="5"/>
      <c r="I87" s="24">
        <v>10000</v>
      </c>
      <c r="J87" s="5"/>
      <c r="K87" s="4">
        <f t="shared" si="4"/>
        <v>-3584.75</v>
      </c>
      <c r="L87" s="5"/>
      <c r="M87" s="6">
        <f t="shared" si="5"/>
        <v>0.64153000000000004</v>
      </c>
    </row>
    <row r="88" spans="1:13" x14ac:dyDescent="0.35">
      <c r="A88" s="1"/>
      <c r="B88" s="1"/>
      <c r="C88" s="1"/>
      <c r="D88" s="1"/>
      <c r="E88" s="1"/>
      <c r="F88" s="1" t="s">
        <v>89</v>
      </c>
      <c r="G88" s="4">
        <v>-32.51</v>
      </c>
      <c r="H88" s="5"/>
      <c r="I88" s="24">
        <v>1000</v>
      </c>
      <c r="J88" s="5"/>
      <c r="K88" s="4">
        <f t="shared" si="4"/>
        <v>-1032.51</v>
      </c>
      <c r="L88" s="5"/>
      <c r="M88" s="6">
        <f t="shared" si="5"/>
        <v>-3.2509999999999997E-2</v>
      </c>
    </row>
    <row r="89" spans="1:13" x14ac:dyDescent="0.35">
      <c r="A89" s="1"/>
      <c r="B89" s="1"/>
      <c r="C89" s="1"/>
      <c r="D89" s="1"/>
      <c r="E89" s="1"/>
      <c r="F89" s="1" t="s">
        <v>90</v>
      </c>
      <c r="G89" s="4">
        <v>239.2</v>
      </c>
      <c r="H89" s="5"/>
      <c r="I89" s="24">
        <v>4000</v>
      </c>
      <c r="J89" s="5"/>
      <c r="K89" s="4">
        <f t="shared" si="4"/>
        <v>-3760.8</v>
      </c>
      <c r="L89" s="5"/>
      <c r="M89" s="6">
        <f t="shared" si="5"/>
        <v>5.9799999999999999E-2</v>
      </c>
    </row>
    <row r="90" spans="1:13" x14ac:dyDescent="0.35">
      <c r="A90" s="1"/>
      <c r="B90" s="1"/>
      <c r="C90" s="1"/>
      <c r="D90" s="1"/>
      <c r="E90" s="1"/>
      <c r="F90" s="1" t="s">
        <v>91</v>
      </c>
      <c r="G90" s="4">
        <v>0</v>
      </c>
      <c r="H90" s="5"/>
      <c r="I90" s="24">
        <v>10000</v>
      </c>
      <c r="J90" s="5"/>
      <c r="K90" s="4">
        <f t="shared" si="4"/>
        <v>-10000</v>
      </c>
      <c r="L90" s="5"/>
      <c r="M90" s="6">
        <f t="shared" si="5"/>
        <v>0</v>
      </c>
    </row>
    <row r="91" spans="1:13" hidden="1" x14ac:dyDescent="0.35">
      <c r="A91" s="1"/>
      <c r="B91" s="1"/>
      <c r="C91" s="1"/>
      <c r="D91" s="1"/>
      <c r="E91" s="1"/>
      <c r="F91" s="1" t="s">
        <v>92</v>
      </c>
      <c r="G91" s="4">
        <v>0</v>
      </c>
      <c r="H91" s="5"/>
      <c r="I91" s="24">
        <v>0</v>
      </c>
      <c r="J91" s="5"/>
      <c r="K91" s="4">
        <f t="shared" si="4"/>
        <v>0</v>
      </c>
      <c r="L91" s="5"/>
      <c r="M91" s="6">
        <f t="shared" si="5"/>
        <v>0</v>
      </c>
    </row>
    <row r="92" spans="1:13" x14ac:dyDescent="0.35">
      <c r="A92" s="1"/>
      <c r="B92" s="1"/>
      <c r="C92" s="1"/>
      <c r="D92" s="1"/>
      <c r="E92" s="1"/>
      <c r="F92" s="1" t="s">
        <v>93</v>
      </c>
      <c r="G92" s="4">
        <v>0</v>
      </c>
      <c r="H92" s="5"/>
      <c r="I92" s="24">
        <v>5000</v>
      </c>
      <c r="J92" s="5"/>
      <c r="K92" s="4">
        <f t="shared" si="4"/>
        <v>-5000</v>
      </c>
      <c r="L92" s="5"/>
      <c r="M92" s="6">
        <f t="shared" si="5"/>
        <v>0</v>
      </c>
    </row>
    <row r="93" spans="1:13" hidden="1" x14ac:dyDescent="0.35">
      <c r="A93" s="1"/>
      <c r="B93" s="1"/>
      <c r="C93" s="1"/>
      <c r="D93" s="1"/>
      <c r="E93" s="1"/>
      <c r="F93" s="1" t="s">
        <v>94</v>
      </c>
      <c r="G93" s="4">
        <v>0</v>
      </c>
      <c r="H93" s="5"/>
      <c r="I93" s="24">
        <v>0</v>
      </c>
      <c r="J93" s="5"/>
      <c r="K93" s="4">
        <f t="shared" si="4"/>
        <v>0</v>
      </c>
      <c r="L93" s="5"/>
      <c r="M93" s="6">
        <f t="shared" si="5"/>
        <v>0</v>
      </c>
    </row>
    <row r="94" spans="1:13" x14ac:dyDescent="0.35">
      <c r="A94" s="1"/>
      <c r="B94" s="1"/>
      <c r="C94" s="1"/>
      <c r="D94" s="1"/>
      <c r="E94" s="1"/>
      <c r="F94" s="1" t="s">
        <v>95</v>
      </c>
      <c r="G94" s="4">
        <v>0</v>
      </c>
      <c r="H94" s="5"/>
      <c r="I94" s="24">
        <v>3000</v>
      </c>
      <c r="J94" s="5"/>
      <c r="K94" s="4">
        <f t="shared" si="4"/>
        <v>-3000</v>
      </c>
      <c r="L94" s="5"/>
      <c r="M94" s="6">
        <f t="shared" si="5"/>
        <v>0</v>
      </c>
    </row>
    <row r="95" spans="1:13" hidden="1" x14ac:dyDescent="0.35">
      <c r="A95" s="1"/>
      <c r="B95" s="1"/>
      <c r="C95" s="1"/>
      <c r="D95" s="1"/>
      <c r="E95" s="1"/>
      <c r="F95" s="1" t="s">
        <v>61</v>
      </c>
      <c r="G95" s="4">
        <v>0</v>
      </c>
      <c r="H95" s="5"/>
      <c r="I95" s="24">
        <v>0</v>
      </c>
      <c r="J95" s="5"/>
      <c r="K95" s="4">
        <f t="shared" si="4"/>
        <v>0</v>
      </c>
      <c r="L95" s="5"/>
      <c r="M95" s="6">
        <f t="shared" si="5"/>
        <v>0</v>
      </c>
    </row>
    <row r="96" spans="1:13" x14ac:dyDescent="0.35">
      <c r="A96" s="1"/>
      <c r="B96" s="1"/>
      <c r="C96" s="1"/>
      <c r="D96" s="1"/>
      <c r="E96" s="1"/>
      <c r="F96" s="1" t="s">
        <v>96</v>
      </c>
      <c r="G96" s="4">
        <v>11877.5</v>
      </c>
      <c r="H96" s="5"/>
      <c r="I96" s="24">
        <v>3000</v>
      </c>
      <c r="J96" s="5"/>
      <c r="K96" s="4">
        <f t="shared" si="4"/>
        <v>8877.5</v>
      </c>
      <c r="L96" s="5"/>
      <c r="M96" s="6">
        <f t="shared" si="5"/>
        <v>3.9591699999999999</v>
      </c>
    </row>
    <row r="97" spans="1:13" x14ac:dyDescent="0.35">
      <c r="A97" s="1"/>
      <c r="B97" s="1"/>
      <c r="C97" s="1"/>
      <c r="D97" s="1"/>
      <c r="E97" s="1"/>
      <c r="F97" s="1" t="s">
        <v>97</v>
      </c>
      <c r="G97" s="4">
        <v>0</v>
      </c>
      <c r="H97" s="5"/>
      <c r="I97" s="24">
        <v>1000</v>
      </c>
      <c r="J97" s="5"/>
      <c r="K97" s="4">
        <f t="shared" si="4"/>
        <v>-1000</v>
      </c>
      <c r="L97" s="5"/>
      <c r="M97" s="6">
        <f t="shared" si="5"/>
        <v>0</v>
      </c>
    </row>
    <row r="98" spans="1:13" hidden="1" x14ac:dyDescent="0.35">
      <c r="A98" s="1"/>
      <c r="B98" s="1"/>
      <c r="C98" s="1"/>
      <c r="D98" s="1"/>
      <c r="E98" s="1"/>
      <c r="F98" s="1" t="s">
        <v>98</v>
      </c>
      <c r="G98" s="4">
        <v>0</v>
      </c>
      <c r="H98" s="5"/>
      <c r="I98" s="4">
        <v>0</v>
      </c>
      <c r="J98" s="5"/>
      <c r="K98" s="4">
        <f t="shared" si="4"/>
        <v>0</v>
      </c>
      <c r="L98" s="5"/>
      <c r="M98" s="6">
        <f t="shared" si="5"/>
        <v>0</v>
      </c>
    </row>
    <row r="99" spans="1:13" hidden="1" x14ac:dyDescent="0.35">
      <c r="A99" s="1"/>
      <c r="B99" s="1"/>
      <c r="C99" s="1"/>
      <c r="D99" s="1"/>
      <c r="E99" s="1"/>
      <c r="F99" s="1" t="s">
        <v>99</v>
      </c>
      <c r="G99" s="4">
        <v>0</v>
      </c>
      <c r="H99" s="5"/>
      <c r="I99" s="4">
        <v>0</v>
      </c>
      <c r="J99" s="5"/>
      <c r="K99" s="4">
        <f t="shared" si="4"/>
        <v>0</v>
      </c>
      <c r="L99" s="5"/>
      <c r="M99" s="6">
        <f t="shared" si="5"/>
        <v>0</v>
      </c>
    </row>
    <row r="100" spans="1:13" ht="15" thickBot="1" x14ac:dyDescent="0.4">
      <c r="A100" s="1"/>
      <c r="B100" s="1"/>
      <c r="C100" s="1"/>
      <c r="D100" s="1"/>
      <c r="E100" s="1"/>
      <c r="F100" s="1" t="s">
        <v>100</v>
      </c>
      <c r="G100" s="7">
        <v>0</v>
      </c>
      <c r="H100" s="5"/>
      <c r="I100" s="7">
        <v>0</v>
      </c>
      <c r="J100" s="5"/>
      <c r="K100" s="7">
        <f t="shared" si="4"/>
        <v>0</v>
      </c>
      <c r="L100" s="5"/>
      <c r="M100" s="8">
        <f t="shared" si="5"/>
        <v>0</v>
      </c>
    </row>
    <row r="101" spans="1:13" x14ac:dyDescent="0.35">
      <c r="A101" s="1"/>
      <c r="B101" s="1"/>
      <c r="C101" s="1"/>
      <c r="D101" s="1"/>
      <c r="E101" s="1" t="s">
        <v>101</v>
      </c>
      <c r="F101" s="1"/>
      <c r="G101" s="4">
        <f>ROUND(SUM(G61:G100),5)</f>
        <v>158044.13</v>
      </c>
      <c r="H101" s="5"/>
      <c r="I101" s="4">
        <f>ROUND(SUM(I61:I100),5)</f>
        <v>865814.73912000004</v>
      </c>
      <c r="J101" s="5"/>
      <c r="K101" s="4">
        <f t="shared" si="4"/>
        <v>-707770.60912000004</v>
      </c>
      <c r="L101" s="5"/>
      <c r="M101" s="6">
        <f t="shared" si="5"/>
        <v>0.18254000000000001</v>
      </c>
    </row>
    <row r="102" spans="1:13" x14ac:dyDescent="0.35">
      <c r="A102" s="1"/>
      <c r="B102" s="1"/>
      <c r="C102" s="1"/>
      <c r="D102" s="1"/>
      <c r="E102" s="1" t="s">
        <v>102</v>
      </c>
      <c r="F102" s="1"/>
      <c r="G102" s="4"/>
      <c r="H102" s="5"/>
      <c r="I102" s="4"/>
      <c r="J102" s="5"/>
      <c r="K102" s="4"/>
      <c r="L102" s="5"/>
      <c r="M102" s="6"/>
    </row>
    <row r="103" spans="1:13" hidden="1" x14ac:dyDescent="0.35">
      <c r="A103" s="1"/>
      <c r="B103" s="1"/>
      <c r="C103" s="1"/>
      <c r="D103" s="1"/>
      <c r="E103" s="1"/>
      <c r="F103" s="1" t="s">
        <v>103</v>
      </c>
      <c r="G103" s="4">
        <v>0</v>
      </c>
      <c r="H103" s="5"/>
      <c r="I103" s="4">
        <v>0</v>
      </c>
      <c r="J103" s="5"/>
      <c r="K103" s="4">
        <f t="shared" ref="K103:K129" si="6">ROUND((G103-I103),5)</f>
        <v>0</v>
      </c>
      <c r="L103" s="5"/>
      <c r="M103" s="6">
        <f t="shared" ref="M103:M129" si="7">ROUND(IF(I103=0, IF(G103=0, 0, 1), G103/I103),5)</f>
        <v>0</v>
      </c>
    </row>
    <row r="104" spans="1:13" x14ac:dyDescent="0.35">
      <c r="A104" s="1"/>
      <c r="B104" s="1"/>
      <c r="C104" s="1"/>
      <c r="D104" s="1"/>
      <c r="E104" s="1"/>
      <c r="F104" s="1" t="s">
        <v>104</v>
      </c>
      <c r="G104" s="4">
        <v>10804.15</v>
      </c>
      <c r="H104" s="5"/>
      <c r="I104" s="24">
        <f>31000+29000+27000</f>
        <v>87000</v>
      </c>
      <c r="J104" s="5"/>
      <c r="K104" s="4">
        <f t="shared" si="6"/>
        <v>-76195.850000000006</v>
      </c>
      <c r="L104" s="5"/>
      <c r="M104" s="6">
        <f t="shared" si="7"/>
        <v>0.12418999999999999</v>
      </c>
    </row>
    <row r="105" spans="1:13" hidden="1" x14ac:dyDescent="0.35">
      <c r="A105" s="1"/>
      <c r="B105" s="1"/>
      <c r="C105" s="1"/>
      <c r="D105" s="1"/>
      <c r="E105" s="1"/>
      <c r="F105" s="1" t="s">
        <v>105</v>
      </c>
      <c r="G105" s="4">
        <v>0</v>
      </c>
      <c r="H105" s="5"/>
      <c r="I105" s="24">
        <v>0</v>
      </c>
      <c r="J105" s="5"/>
      <c r="K105" s="4">
        <f t="shared" si="6"/>
        <v>0</v>
      </c>
      <c r="L105" s="5"/>
      <c r="M105" s="6">
        <f t="shared" si="7"/>
        <v>0</v>
      </c>
    </row>
    <row r="106" spans="1:13" hidden="1" x14ac:dyDescent="0.35">
      <c r="A106" s="1"/>
      <c r="B106" s="1"/>
      <c r="C106" s="1"/>
      <c r="D106" s="1"/>
      <c r="E106" s="1"/>
      <c r="F106" s="1" t="s">
        <v>106</v>
      </c>
      <c r="G106" s="4">
        <v>0</v>
      </c>
      <c r="H106" s="5"/>
      <c r="I106" s="24">
        <v>0</v>
      </c>
      <c r="J106" s="5"/>
      <c r="K106" s="4">
        <f t="shared" si="6"/>
        <v>0</v>
      </c>
      <c r="L106" s="5"/>
      <c r="M106" s="6">
        <f t="shared" si="7"/>
        <v>0</v>
      </c>
    </row>
    <row r="107" spans="1:13" hidden="1" x14ac:dyDescent="0.35">
      <c r="A107" s="1"/>
      <c r="B107" s="1"/>
      <c r="C107" s="1"/>
      <c r="D107" s="1"/>
      <c r="E107" s="1"/>
      <c r="F107" s="1" t="s">
        <v>107</v>
      </c>
      <c r="G107" s="4">
        <v>0</v>
      </c>
      <c r="H107" s="5"/>
      <c r="I107" s="24">
        <v>0</v>
      </c>
      <c r="J107" s="5"/>
      <c r="K107" s="4">
        <f t="shared" si="6"/>
        <v>0</v>
      </c>
      <c r="L107" s="5"/>
      <c r="M107" s="6">
        <f t="shared" si="7"/>
        <v>0</v>
      </c>
    </row>
    <row r="108" spans="1:13" x14ac:dyDescent="0.35">
      <c r="A108" s="1"/>
      <c r="B108" s="1"/>
      <c r="C108" s="1"/>
      <c r="D108" s="1"/>
      <c r="E108" s="1"/>
      <c r="F108" s="1" t="s">
        <v>108</v>
      </c>
      <c r="G108" s="4">
        <v>333.36</v>
      </c>
      <c r="H108" s="5"/>
      <c r="I108" s="24">
        <v>6000</v>
      </c>
      <c r="J108" s="5"/>
      <c r="K108" s="4">
        <f t="shared" si="6"/>
        <v>-5666.64</v>
      </c>
      <c r="L108" s="5"/>
      <c r="M108" s="6">
        <f t="shared" si="7"/>
        <v>5.5559999999999998E-2</v>
      </c>
    </row>
    <row r="109" spans="1:13" hidden="1" x14ac:dyDescent="0.35">
      <c r="A109" s="1"/>
      <c r="B109" s="1"/>
      <c r="C109" s="1"/>
      <c r="D109" s="1"/>
      <c r="E109" s="1"/>
      <c r="F109" s="1" t="s">
        <v>109</v>
      </c>
      <c r="G109" s="4">
        <v>0</v>
      </c>
      <c r="H109" s="5"/>
      <c r="I109" s="24">
        <v>0</v>
      </c>
      <c r="J109" s="5"/>
      <c r="K109" s="4">
        <f t="shared" si="6"/>
        <v>0</v>
      </c>
      <c r="L109" s="5"/>
      <c r="M109" s="6">
        <f t="shared" si="7"/>
        <v>0</v>
      </c>
    </row>
    <row r="110" spans="1:13" hidden="1" x14ac:dyDescent="0.35">
      <c r="A110" s="1"/>
      <c r="B110" s="1"/>
      <c r="C110" s="1"/>
      <c r="D110" s="1"/>
      <c r="E110" s="1"/>
      <c r="F110" s="1" t="s">
        <v>110</v>
      </c>
      <c r="G110" s="4">
        <v>0</v>
      </c>
      <c r="H110" s="5"/>
      <c r="I110" s="24">
        <v>0</v>
      </c>
      <c r="J110" s="5"/>
      <c r="K110" s="4">
        <f t="shared" si="6"/>
        <v>0</v>
      </c>
      <c r="L110" s="5"/>
      <c r="M110" s="6">
        <f t="shared" si="7"/>
        <v>0</v>
      </c>
    </row>
    <row r="111" spans="1:13" hidden="1" x14ac:dyDescent="0.35">
      <c r="A111" s="1"/>
      <c r="B111" s="1"/>
      <c r="C111" s="1"/>
      <c r="D111" s="1"/>
      <c r="E111" s="1"/>
      <c r="F111" s="1" t="s">
        <v>111</v>
      </c>
      <c r="G111" s="4">
        <v>0</v>
      </c>
      <c r="H111" s="5"/>
      <c r="I111" s="24">
        <v>0</v>
      </c>
      <c r="J111" s="5"/>
      <c r="K111" s="4">
        <f t="shared" si="6"/>
        <v>0</v>
      </c>
      <c r="L111" s="5"/>
      <c r="M111" s="6">
        <f t="shared" si="7"/>
        <v>0</v>
      </c>
    </row>
    <row r="112" spans="1:13" x14ac:dyDescent="0.35">
      <c r="A112" s="1"/>
      <c r="B112" s="1"/>
      <c r="C112" s="1"/>
      <c r="D112" s="1"/>
      <c r="E112" s="1"/>
      <c r="F112" s="1" t="s">
        <v>112</v>
      </c>
      <c r="G112" s="4">
        <v>297.38</v>
      </c>
      <c r="H112" s="5"/>
      <c r="I112" s="24">
        <f>7.65%*(I104+I108)</f>
        <v>7114.5</v>
      </c>
      <c r="J112" s="5"/>
      <c r="K112" s="4">
        <f t="shared" si="6"/>
        <v>-6817.12</v>
      </c>
      <c r="L112" s="5"/>
      <c r="M112" s="6">
        <f t="shared" si="7"/>
        <v>4.1799999999999997E-2</v>
      </c>
    </row>
    <row r="113" spans="1:13" x14ac:dyDescent="0.35">
      <c r="A113" s="1"/>
      <c r="B113" s="1"/>
      <c r="C113" s="1"/>
      <c r="D113" s="1"/>
      <c r="E113" s="1"/>
      <c r="F113" s="1" t="s">
        <v>113</v>
      </c>
      <c r="G113" s="4">
        <v>0</v>
      </c>
      <c r="H113" s="5"/>
      <c r="I113" s="24">
        <f>2.7%*(I104+I108)</f>
        <v>2511.0000000000005</v>
      </c>
      <c r="J113" s="5"/>
      <c r="K113" s="4">
        <f t="shared" si="6"/>
        <v>-2511</v>
      </c>
      <c r="L113" s="5"/>
      <c r="M113" s="6">
        <f t="shared" si="7"/>
        <v>0</v>
      </c>
    </row>
    <row r="114" spans="1:13" hidden="1" x14ac:dyDescent="0.35">
      <c r="A114" s="1"/>
      <c r="B114" s="1"/>
      <c r="C114" s="1"/>
      <c r="D114" s="1"/>
      <c r="E114" s="1"/>
      <c r="F114" s="1" t="s">
        <v>114</v>
      </c>
      <c r="G114" s="4">
        <v>0</v>
      </c>
      <c r="H114" s="5"/>
      <c r="I114" s="24">
        <v>0</v>
      </c>
      <c r="J114" s="5"/>
      <c r="K114" s="4">
        <f t="shared" si="6"/>
        <v>0</v>
      </c>
      <c r="L114" s="5"/>
      <c r="M114" s="6">
        <f t="shared" si="7"/>
        <v>0</v>
      </c>
    </row>
    <row r="115" spans="1:13" hidden="1" x14ac:dyDescent="0.35">
      <c r="A115" s="1"/>
      <c r="B115" s="1"/>
      <c r="C115" s="1"/>
      <c r="D115" s="1"/>
      <c r="E115" s="1"/>
      <c r="F115" s="1" t="s">
        <v>115</v>
      </c>
      <c r="G115" s="4">
        <v>0</v>
      </c>
      <c r="H115" s="5"/>
      <c r="I115" s="24">
        <v>0</v>
      </c>
      <c r="J115" s="5"/>
      <c r="K115" s="4">
        <f t="shared" si="6"/>
        <v>0</v>
      </c>
      <c r="L115" s="5"/>
      <c r="M115" s="6">
        <f t="shared" si="7"/>
        <v>0</v>
      </c>
    </row>
    <row r="116" spans="1:13" hidden="1" x14ac:dyDescent="0.35">
      <c r="A116" s="1"/>
      <c r="B116" s="1"/>
      <c r="C116" s="1"/>
      <c r="D116" s="1"/>
      <c r="E116" s="1"/>
      <c r="F116" s="1" t="s">
        <v>83</v>
      </c>
      <c r="G116" s="4">
        <v>0</v>
      </c>
      <c r="H116" s="5"/>
      <c r="I116" s="24">
        <v>0</v>
      </c>
      <c r="J116" s="5"/>
      <c r="K116" s="4">
        <f t="shared" si="6"/>
        <v>0</v>
      </c>
      <c r="L116" s="5"/>
      <c r="M116" s="6">
        <f t="shared" si="7"/>
        <v>0</v>
      </c>
    </row>
    <row r="117" spans="1:13" hidden="1" x14ac:dyDescent="0.35">
      <c r="A117" s="1"/>
      <c r="B117" s="1"/>
      <c r="C117" s="1"/>
      <c r="D117" s="1"/>
      <c r="E117" s="1"/>
      <c r="F117" s="1" t="s">
        <v>84</v>
      </c>
      <c r="G117" s="4">
        <v>0</v>
      </c>
      <c r="H117" s="5"/>
      <c r="I117" s="24">
        <v>0</v>
      </c>
      <c r="J117" s="5"/>
      <c r="K117" s="4">
        <f t="shared" si="6"/>
        <v>0</v>
      </c>
      <c r="L117" s="5"/>
      <c r="M117" s="6">
        <f t="shared" si="7"/>
        <v>0</v>
      </c>
    </row>
    <row r="118" spans="1:13" x14ac:dyDescent="0.35">
      <c r="A118" s="1"/>
      <c r="B118" s="1"/>
      <c r="C118" s="1"/>
      <c r="D118" s="1"/>
      <c r="E118" s="1"/>
      <c r="F118" s="1" t="s">
        <v>116</v>
      </c>
      <c r="G118" s="4">
        <v>0</v>
      </c>
      <c r="H118" s="5"/>
      <c r="I118" s="24">
        <v>500</v>
      </c>
      <c r="J118" s="5"/>
      <c r="K118" s="4">
        <f t="shared" si="6"/>
        <v>-500</v>
      </c>
      <c r="L118" s="5"/>
      <c r="M118" s="6">
        <f t="shared" si="7"/>
        <v>0</v>
      </c>
    </row>
    <row r="119" spans="1:13" x14ac:dyDescent="0.35">
      <c r="A119" s="1"/>
      <c r="B119" s="1"/>
      <c r="C119" s="1"/>
      <c r="D119" s="1"/>
      <c r="E119" s="1"/>
      <c r="F119" s="1" t="s">
        <v>117</v>
      </c>
      <c r="G119" s="4">
        <v>2230.23</v>
      </c>
      <c r="H119" s="5"/>
      <c r="I119" s="24">
        <v>5000</v>
      </c>
      <c r="J119" s="5"/>
      <c r="K119" s="4">
        <f t="shared" si="6"/>
        <v>-2769.77</v>
      </c>
      <c r="L119" s="5"/>
      <c r="M119" s="6">
        <f t="shared" si="7"/>
        <v>0.44605</v>
      </c>
    </row>
    <row r="120" spans="1:13" hidden="1" x14ac:dyDescent="0.35">
      <c r="A120" s="1"/>
      <c r="B120" s="1"/>
      <c r="C120" s="1"/>
      <c r="D120" s="1"/>
      <c r="E120" s="1"/>
      <c r="F120" s="1" t="s">
        <v>118</v>
      </c>
      <c r="G120" s="4">
        <v>0</v>
      </c>
      <c r="H120" s="5"/>
      <c r="I120" s="4">
        <v>0</v>
      </c>
      <c r="J120" s="5"/>
      <c r="K120" s="4">
        <f t="shared" si="6"/>
        <v>0</v>
      </c>
      <c r="L120" s="5"/>
      <c r="M120" s="6">
        <f t="shared" si="7"/>
        <v>0</v>
      </c>
    </row>
    <row r="121" spans="1:13" hidden="1" x14ac:dyDescent="0.35">
      <c r="A121" s="1"/>
      <c r="B121" s="1"/>
      <c r="C121" s="1"/>
      <c r="D121" s="1"/>
      <c r="E121" s="1"/>
      <c r="F121" s="1" t="s">
        <v>87</v>
      </c>
      <c r="G121" s="4">
        <v>0</v>
      </c>
      <c r="H121" s="5"/>
      <c r="I121" s="4">
        <v>0</v>
      </c>
      <c r="J121" s="5"/>
      <c r="K121" s="4">
        <f t="shared" si="6"/>
        <v>0</v>
      </c>
      <c r="L121" s="5"/>
      <c r="M121" s="6">
        <f t="shared" si="7"/>
        <v>0</v>
      </c>
    </row>
    <row r="122" spans="1:13" hidden="1" x14ac:dyDescent="0.35">
      <c r="A122" s="1"/>
      <c r="B122" s="1"/>
      <c r="C122" s="1"/>
      <c r="D122" s="1"/>
      <c r="E122" s="1"/>
      <c r="F122" s="1" t="s">
        <v>119</v>
      </c>
      <c r="G122" s="4">
        <v>0</v>
      </c>
      <c r="H122" s="5"/>
      <c r="I122" s="4">
        <v>0</v>
      </c>
      <c r="J122" s="5"/>
      <c r="K122" s="4">
        <f t="shared" si="6"/>
        <v>0</v>
      </c>
      <c r="L122" s="5"/>
      <c r="M122" s="6">
        <f t="shared" si="7"/>
        <v>0</v>
      </c>
    </row>
    <row r="123" spans="1:13" hidden="1" x14ac:dyDescent="0.35">
      <c r="A123" s="1"/>
      <c r="B123" s="1"/>
      <c r="C123" s="1"/>
      <c r="D123" s="1"/>
      <c r="E123" s="1"/>
      <c r="F123" s="1" t="s">
        <v>120</v>
      </c>
      <c r="G123" s="4">
        <v>0</v>
      </c>
      <c r="H123" s="5"/>
      <c r="I123" s="4">
        <v>0</v>
      </c>
      <c r="J123" s="5"/>
      <c r="K123" s="4">
        <f t="shared" si="6"/>
        <v>0</v>
      </c>
      <c r="L123" s="5"/>
      <c r="M123" s="6">
        <f t="shared" si="7"/>
        <v>0</v>
      </c>
    </row>
    <row r="124" spans="1:13" hidden="1" x14ac:dyDescent="0.35">
      <c r="A124" s="1"/>
      <c r="B124" s="1"/>
      <c r="C124" s="1"/>
      <c r="D124" s="1"/>
      <c r="E124" s="1"/>
      <c r="F124" s="1" t="s">
        <v>121</v>
      </c>
      <c r="G124" s="4">
        <v>0</v>
      </c>
      <c r="H124" s="5"/>
      <c r="I124" s="4">
        <v>0</v>
      </c>
      <c r="J124" s="5"/>
      <c r="K124" s="4">
        <f t="shared" si="6"/>
        <v>0</v>
      </c>
      <c r="L124" s="5"/>
      <c r="M124" s="6">
        <f t="shared" si="7"/>
        <v>0</v>
      </c>
    </row>
    <row r="125" spans="1:13" hidden="1" x14ac:dyDescent="0.35">
      <c r="A125" s="1"/>
      <c r="B125" s="1"/>
      <c r="C125" s="1"/>
      <c r="D125" s="1"/>
      <c r="E125" s="1"/>
      <c r="F125" s="1" t="s">
        <v>98</v>
      </c>
      <c r="G125" s="4">
        <v>0</v>
      </c>
      <c r="H125" s="5"/>
      <c r="I125" s="4">
        <v>0</v>
      </c>
      <c r="J125" s="5"/>
      <c r="K125" s="4">
        <f t="shared" si="6"/>
        <v>0</v>
      </c>
      <c r="L125" s="5"/>
      <c r="M125" s="6">
        <f t="shared" si="7"/>
        <v>0</v>
      </c>
    </row>
    <row r="126" spans="1:13" hidden="1" x14ac:dyDescent="0.35">
      <c r="A126" s="1"/>
      <c r="B126" s="1"/>
      <c r="C126" s="1"/>
      <c r="D126" s="1"/>
      <c r="E126" s="1"/>
      <c r="F126" s="1" t="s">
        <v>122</v>
      </c>
      <c r="G126" s="4">
        <v>0</v>
      </c>
      <c r="H126" s="5"/>
      <c r="I126" s="4">
        <v>0</v>
      </c>
      <c r="J126" s="5"/>
      <c r="K126" s="4">
        <f t="shared" si="6"/>
        <v>0</v>
      </c>
      <c r="L126" s="5"/>
      <c r="M126" s="6">
        <f t="shared" si="7"/>
        <v>0</v>
      </c>
    </row>
    <row r="127" spans="1:13" ht="15" thickBot="1" x14ac:dyDescent="0.4">
      <c r="A127" s="1"/>
      <c r="B127" s="1"/>
      <c r="C127" s="1"/>
      <c r="D127" s="1"/>
      <c r="E127" s="1"/>
      <c r="F127" s="1" t="s">
        <v>123</v>
      </c>
      <c r="G127" s="7">
        <v>0</v>
      </c>
      <c r="H127" s="5"/>
      <c r="I127" s="7">
        <v>0</v>
      </c>
      <c r="J127" s="5"/>
      <c r="K127" s="7">
        <f t="shared" si="6"/>
        <v>0</v>
      </c>
      <c r="L127" s="5"/>
      <c r="M127" s="8">
        <f t="shared" si="7"/>
        <v>0</v>
      </c>
    </row>
    <row r="128" spans="1:13" x14ac:dyDescent="0.35">
      <c r="A128" s="1"/>
      <c r="B128" s="1"/>
      <c r="C128" s="1"/>
      <c r="D128" s="1"/>
      <c r="E128" s="1" t="s">
        <v>124</v>
      </c>
      <c r="F128" s="1"/>
      <c r="G128" s="4">
        <f>ROUND(SUM(G102:G127),5)</f>
        <v>13665.12</v>
      </c>
      <c r="H128" s="5"/>
      <c r="I128" s="4">
        <f>ROUND(SUM(I102:I127),5)</f>
        <v>108125.5</v>
      </c>
      <c r="J128" s="5"/>
      <c r="K128" s="4">
        <f t="shared" si="6"/>
        <v>-94460.38</v>
      </c>
      <c r="L128" s="5"/>
      <c r="M128" s="6">
        <f t="shared" si="7"/>
        <v>0.12637999999999999</v>
      </c>
    </row>
    <row r="129" spans="1:13" x14ac:dyDescent="0.35">
      <c r="A129" s="1"/>
      <c r="B129" s="1"/>
      <c r="C129" s="1"/>
      <c r="D129" s="1"/>
      <c r="E129" s="1" t="s">
        <v>125</v>
      </c>
      <c r="F129" s="1"/>
      <c r="G129" s="4">
        <v>0</v>
      </c>
      <c r="H129" s="5"/>
      <c r="I129" s="4">
        <v>0</v>
      </c>
      <c r="J129" s="5"/>
      <c r="K129" s="4">
        <f t="shared" si="6"/>
        <v>0</v>
      </c>
      <c r="L129" s="5"/>
      <c r="M129" s="6">
        <f t="shared" si="7"/>
        <v>0</v>
      </c>
    </row>
    <row r="130" spans="1:13" hidden="1" x14ac:dyDescent="0.35">
      <c r="A130" s="1"/>
      <c r="B130" s="1"/>
      <c r="C130" s="1"/>
      <c r="D130" s="1"/>
      <c r="E130" s="1" t="s">
        <v>126</v>
      </c>
      <c r="F130" s="1"/>
      <c r="G130" s="4"/>
      <c r="H130" s="5"/>
      <c r="I130" s="4"/>
      <c r="J130" s="5"/>
      <c r="K130" s="4"/>
      <c r="L130" s="5"/>
      <c r="M130" s="6"/>
    </row>
    <row r="131" spans="1:13" hidden="1" x14ac:dyDescent="0.35">
      <c r="A131" s="1"/>
      <c r="B131" s="1"/>
      <c r="C131" s="1"/>
      <c r="D131" s="1"/>
      <c r="E131" s="1"/>
      <c r="F131" s="1" t="s">
        <v>127</v>
      </c>
      <c r="G131" s="4">
        <v>0</v>
      </c>
      <c r="H131" s="5"/>
      <c r="I131" s="4">
        <v>0</v>
      </c>
      <c r="J131" s="5"/>
      <c r="K131" s="4">
        <f t="shared" ref="K131:K137" si="8">ROUND((G131-I131),5)</f>
        <v>0</v>
      </c>
      <c r="L131" s="5"/>
      <c r="M131" s="6">
        <f t="shared" ref="M131:M137" si="9">ROUND(IF(I131=0, IF(G131=0, 0, 1), G131/I131),5)</f>
        <v>0</v>
      </c>
    </row>
    <row r="132" spans="1:13" hidden="1" x14ac:dyDescent="0.35">
      <c r="A132" s="1"/>
      <c r="B132" s="1"/>
      <c r="C132" s="1"/>
      <c r="D132" s="1"/>
      <c r="E132" s="1"/>
      <c r="F132" s="1" t="s">
        <v>128</v>
      </c>
      <c r="G132" s="4">
        <v>0</v>
      </c>
      <c r="H132" s="5"/>
      <c r="I132" s="4">
        <v>0</v>
      </c>
      <c r="J132" s="5"/>
      <c r="K132" s="4">
        <f t="shared" si="8"/>
        <v>0</v>
      </c>
      <c r="L132" s="5"/>
      <c r="M132" s="6">
        <f t="shared" si="9"/>
        <v>0</v>
      </c>
    </row>
    <row r="133" spans="1:13" hidden="1" x14ac:dyDescent="0.35">
      <c r="A133" s="1"/>
      <c r="B133" s="1"/>
      <c r="C133" s="1"/>
      <c r="D133" s="1"/>
      <c r="E133" s="1"/>
      <c r="F133" s="1" t="s">
        <v>129</v>
      </c>
      <c r="G133" s="4">
        <v>0</v>
      </c>
      <c r="H133" s="5"/>
      <c r="I133" s="4">
        <v>0</v>
      </c>
      <c r="J133" s="5"/>
      <c r="K133" s="4">
        <f t="shared" si="8"/>
        <v>0</v>
      </c>
      <c r="L133" s="5"/>
      <c r="M133" s="6">
        <f t="shared" si="9"/>
        <v>0</v>
      </c>
    </row>
    <row r="134" spans="1:13" hidden="1" x14ac:dyDescent="0.35">
      <c r="A134" s="1"/>
      <c r="B134" s="1"/>
      <c r="C134" s="1"/>
      <c r="D134" s="1"/>
      <c r="E134" s="1"/>
      <c r="F134" s="1" t="s">
        <v>82</v>
      </c>
      <c r="G134" s="4">
        <v>0</v>
      </c>
      <c r="H134" s="5"/>
      <c r="I134" s="4">
        <v>0</v>
      </c>
      <c r="J134" s="5"/>
      <c r="K134" s="4">
        <f t="shared" si="8"/>
        <v>0</v>
      </c>
      <c r="L134" s="5"/>
      <c r="M134" s="6">
        <f t="shared" si="9"/>
        <v>0</v>
      </c>
    </row>
    <row r="135" spans="1:13" hidden="1" x14ac:dyDescent="0.35">
      <c r="A135" s="1"/>
      <c r="B135" s="1"/>
      <c r="C135" s="1"/>
      <c r="D135" s="1"/>
      <c r="E135" s="1"/>
      <c r="F135" s="1" t="s">
        <v>85</v>
      </c>
      <c r="G135" s="4">
        <v>0</v>
      </c>
      <c r="H135" s="5"/>
      <c r="I135" s="4">
        <v>0</v>
      </c>
      <c r="J135" s="5"/>
      <c r="K135" s="4">
        <f t="shared" si="8"/>
        <v>0</v>
      </c>
      <c r="L135" s="5"/>
      <c r="M135" s="6">
        <f t="shared" si="9"/>
        <v>0</v>
      </c>
    </row>
    <row r="136" spans="1:13" ht="15" hidden="1" thickBot="1" x14ac:dyDescent="0.4">
      <c r="A136" s="1"/>
      <c r="B136" s="1"/>
      <c r="C136" s="1"/>
      <c r="D136" s="1"/>
      <c r="E136" s="1"/>
      <c r="F136" s="1" t="s">
        <v>130</v>
      </c>
      <c r="G136" s="7">
        <v>0</v>
      </c>
      <c r="H136" s="5"/>
      <c r="I136" s="7">
        <v>0</v>
      </c>
      <c r="J136" s="5"/>
      <c r="K136" s="7">
        <f t="shared" si="8"/>
        <v>0</v>
      </c>
      <c r="L136" s="5"/>
      <c r="M136" s="8">
        <f t="shared" si="9"/>
        <v>0</v>
      </c>
    </row>
    <row r="137" spans="1:13" hidden="1" x14ac:dyDescent="0.35">
      <c r="A137" s="1"/>
      <c r="B137" s="1"/>
      <c r="C137" s="1"/>
      <c r="D137" s="1"/>
      <c r="E137" s="1" t="s">
        <v>131</v>
      </c>
      <c r="F137" s="1"/>
      <c r="G137" s="4">
        <f>ROUND(SUM(G130:G136),5)</f>
        <v>0</v>
      </c>
      <c r="H137" s="5"/>
      <c r="I137" s="4">
        <f>ROUND(SUM(I130:I136),5)</f>
        <v>0</v>
      </c>
      <c r="J137" s="5"/>
      <c r="K137" s="4">
        <f t="shared" si="8"/>
        <v>0</v>
      </c>
      <c r="L137" s="5"/>
      <c r="M137" s="6">
        <f t="shared" si="9"/>
        <v>0</v>
      </c>
    </row>
    <row r="138" spans="1:13" x14ac:dyDescent="0.35">
      <c r="A138" s="1"/>
      <c r="B138" s="1"/>
      <c r="C138" s="1"/>
      <c r="D138" s="1"/>
      <c r="E138" s="1" t="s">
        <v>132</v>
      </c>
      <c r="F138" s="1"/>
      <c r="G138" s="4"/>
      <c r="H138" s="5"/>
      <c r="I138" s="4"/>
      <c r="J138" s="5"/>
      <c r="K138" s="4"/>
      <c r="L138" s="5"/>
      <c r="M138" s="6"/>
    </row>
    <row r="139" spans="1:13" hidden="1" x14ac:dyDescent="0.35">
      <c r="A139" s="1"/>
      <c r="B139" s="1"/>
      <c r="C139" s="1"/>
      <c r="D139" s="1"/>
      <c r="E139" s="1"/>
      <c r="F139" s="1" t="s">
        <v>133</v>
      </c>
      <c r="G139" s="4">
        <v>0</v>
      </c>
      <c r="H139" s="5"/>
      <c r="I139" s="4">
        <v>0</v>
      </c>
      <c r="J139" s="5"/>
      <c r="K139" s="4">
        <f>ROUND((G139-I139),5)</f>
        <v>0</v>
      </c>
      <c r="L139" s="5"/>
      <c r="M139" s="6">
        <f>ROUND(IF(I139=0, IF(G139=0, 0, 1), G139/I139),5)</f>
        <v>0</v>
      </c>
    </row>
    <row r="140" spans="1:13" hidden="1" x14ac:dyDescent="0.35">
      <c r="A140" s="1"/>
      <c r="B140" s="1"/>
      <c r="C140" s="1"/>
      <c r="D140" s="1"/>
      <c r="E140" s="1"/>
      <c r="F140" s="1" t="s">
        <v>134</v>
      </c>
      <c r="G140" s="4">
        <v>0</v>
      </c>
      <c r="H140" s="5"/>
      <c r="I140" s="4">
        <v>0</v>
      </c>
      <c r="J140" s="5"/>
      <c r="K140" s="4">
        <f>ROUND((G140-I140),5)</f>
        <v>0</v>
      </c>
      <c r="L140" s="5"/>
      <c r="M140" s="6">
        <f>ROUND(IF(I140=0, IF(G140=0, 0, 1), G140/I140),5)</f>
        <v>0</v>
      </c>
    </row>
    <row r="141" spans="1:13" ht="15" thickBot="1" x14ac:dyDescent="0.4">
      <c r="A141" s="1"/>
      <c r="B141" s="1"/>
      <c r="C141" s="1"/>
      <c r="D141" s="1"/>
      <c r="E141" s="1"/>
      <c r="F141" s="1" t="s">
        <v>135</v>
      </c>
      <c r="G141" s="7">
        <v>1900</v>
      </c>
      <c r="H141" s="5"/>
      <c r="I141" s="7">
        <v>3000</v>
      </c>
      <c r="J141" s="5"/>
      <c r="K141" s="7">
        <f>ROUND((G141-I141),5)</f>
        <v>-1100</v>
      </c>
      <c r="L141" s="5"/>
      <c r="M141" s="8">
        <f>ROUND(IF(I141=0, IF(G141=0, 0, 1), G141/I141),5)</f>
        <v>0.63332999999999995</v>
      </c>
    </row>
    <row r="142" spans="1:13" x14ac:dyDescent="0.35">
      <c r="A142" s="1"/>
      <c r="B142" s="1"/>
      <c r="C142" s="1"/>
      <c r="D142" s="1"/>
      <c r="E142" s="1" t="s">
        <v>136</v>
      </c>
      <c r="F142" s="1"/>
      <c r="G142" s="4">
        <f>ROUND(SUM(G138:G141),5)</f>
        <v>1900</v>
      </c>
      <c r="H142" s="5"/>
      <c r="I142" s="4">
        <f>ROUND(SUM(I138:I141),5)</f>
        <v>3000</v>
      </c>
      <c r="J142" s="5"/>
      <c r="K142" s="4">
        <f>ROUND((G142-I142),5)</f>
        <v>-1100</v>
      </c>
      <c r="L142" s="5"/>
      <c r="M142" s="6">
        <f>ROUND(IF(I142=0, IF(G142=0, 0, 1), G142/I142),5)</f>
        <v>0.63332999999999995</v>
      </c>
    </row>
    <row r="143" spans="1:13" x14ac:dyDescent="0.35">
      <c r="A143" s="1"/>
      <c r="B143" s="1"/>
      <c r="C143" s="1"/>
      <c r="D143" s="1"/>
      <c r="E143" s="1" t="s">
        <v>137</v>
      </c>
      <c r="F143" s="1"/>
      <c r="G143" s="4"/>
      <c r="H143" s="5"/>
      <c r="I143" s="4"/>
      <c r="J143" s="5"/>
      <c r="K143" s="4"/>
      <c r="L143" s="5"/>
      <c r="M143" s="6"/>
    </row>
    <row r="144" spans="1:13" hidden="1" x14ac:dyDescent="0.35">
      <c r="A144" s="1"/>
      <c r="B144" s="1"/>
      <c r="C144" s="1"/>
      <c r="D144" s="1"/>
      <c r="E144" s="1"/>
      <c r="F144" s="1" t="s">
        <v>138</v>
      </c>
      <c r="G144" s="4">
        <v>0</v>
      </c>
      <c r="H144" s="5"/>
      <c r="I144" s="4">
        <v>0</v>
      </c>
      <c r="J144" s="5"/>
      <c r="K144" s="4">
        <f t="shared" ref="K144:K150" si="10">ROUND((G144-I144),5)</f>
        <v>0</v>
      </c>
      <c r="L144" s="5"/>
      <c r="M144" s="6">
        <f t="shared" ref="M144:M150" si="11">ROUND(IF(I144=0, IF(G144=0, 0, 1), G144/I144),5)</f>
        <v>0</v>
      </c>
    </row>
    <row r="145" spans="1:13" hidden="1" x14ac:dyDescent="0.35">
      <c r="A145" s="1"/>
      <c r="B145" s="1"/>
      <c r="C145" s="1"/>
      <c r="D145" s="1"/>
      <c r="E145" s="1"/>
      <c r="F145" s="1" t="s">
        <v>139</v>
      </c>
      <c r="G145" s="4">
        <v>0</v>
      </c>
      <c r="H145" s="5"/>
      <c r="I145" s="4">
        <v>0</v>
      </c>
      <c r="J145" s="5"/>
      <c r="K145" s="4">
        <f t="shared" si="10"/>
        <v>0</v>
      </c>
      <c r="L145" s="5"/>
      <c r="M145" s="6">
        <f t="shared" si="11"/>
        <v>0</v>
      </c>
    </row>
    <row r="146" spans="1:13" hidden="1" x14ac:dyDescent="0.35">
      <c r="A146" s="1"/>
      <c r="B146" s="1"/>
      <c r="C146" s="1"/>
      <c r="D146" s="1"/>
      <c r="E146" s="1"/>
      <c r="F146" s="1" t="s">
        <v>140</v>
      </c>
      <c r="G146" s="4">
        <v>0</v>
      </c>
      <c r="H146" s="5"/>
      <c r="I146" s="4">
        <v>0</v>
      </c>
      <c r="J146" s="5"/>
      <c r="K146" s="4">
        <f t="shared" si="10"/>
        <v>0</v>
      </c>
      <c r="L146" s="5"/>
      <c r="M146" s="6">
        <f t="shared" si="11"/>
        <v>0</v>
      </c>
    </row>
    <row r="147" spans="1:13" x14ac:dyDescent="0.35">
      <c r="A147" s="1"/>
      <c r="B147" s="1"/>
      <c r="C147" s="1"/>
      <c r="D147" s="1"/>
      <c r="E147" s="1"/>
      <c r="F147" s="1" t="s">
        <v>141</v>
      </c>
      <c r="G147" s="4">
        <v>390</v>
      </c>
      <c r="H147" s="5"/>
      <c r="I147" s="4">
        <v>50000</v>
      </c>
      <c r="J147" s="5"/>
      <c r="K147" s="4">
        <f t="shared" si="10"/>
        <v>-49610</v>
      </c>
      <c r="L147" s="5"/>
      <c r="M147" s="6">
        <f t="shared" si="11"/>
        <v>7.7999999999999996E-3</v>
      </c>
    </row>
    <row r="148" spans="1:13" x14ac:dyDescent="0.35">
      <c r="A148" s="1"/>
      <c r="B148" s="1"/>
      <c r="C148" s="1"/>
      <c r="D148" s="1"/>
      <c r="E148" s="1"/>
      <c r="F148" s="1" t="s">
        <v>85</v>
      </c>
      <c r="G148" s="4">
        <v>0</v>
      </c>
      <c r="H148" s="5"/>
      <c r="I148" s="4">
        <v>0</v>
      </c>
      <c r="J148" s="5"/>
      <c r="K148" s="4">
        <f t="shared" si="10"/>
        <v>0</v>
      </c>
      <c r="L148" s="5"/>
      <c r="M148" s="6">
        <f t="shared" si="11"/>
        <v>0</v>
      </c>
    </row>
    <row r="149" spans="1:13" ht="15" thickBot="1" x14ac:dyDescent="0.4">
      <c r="A149" s="1"/>
      <c r="B149" s="1"/>
      <c r="C149" s="1"/>
      <c r="D149" s="1"/>
      <c r="E149" s="1"/>
      <c r="F149" s="1" t="s">
        <v>142</v>
      </c>
      <c r="G149" s="7">
        <v>0</v>
      </c>
      <c r="H149" s="5"/>
      <c r="I149" s="7">
        <v>0</v>
      </c>
      <c r="J149" s="5"/>
      <c r="K149" s="7">
        <f t="shared" si="10"/>
        <v>0</v>
      </c>
      <c r="L149" s="5"/>
      <c r="M149" s="8">
        <f t="shared" si="11"/>
        <v>0</v>
      </c>
    </row>
    <row r="150" spans="1:13" x14ac:dyDescent="0.35">
      <c r="A150" s="1"/>
      <c r="B150" s="1"/>
      <c r="C150" s="1"/>
      <c r="D150" s="1"/>
      <c r="E150" s="1" t="s">
        <v>143</v>
      </c>
      <c r="F150" s="1"/>
      <c r="G150" s="4">
        <f>ROUND(SUM(G143:G149),5)</f>
        <v>390</v>
      </c>
      <c r="H150" s="5"/>
      <c r="I150" s="4">
        <f>ROUND(SUM(I143:I149),5)</f>
        <v>50000</v>
      </c>
      <c r="J150" s="5"/>
      <c r="K150" s="4">
        <f t="shared" si="10"/>
        <v>-49610</v>
      </c>
      <c r="L150" s="5"/>
      <c r="M150" s="6">
        <f t="shared" si="11"/>
        <v>7.7999999999999996E-3</v>
      </c>
    </row>
    <row r="151" spans="1:13" hidden="1" x14ac:dyDescent="0.35">
      <c r="A151" s="1"/>
      <c r="B151" s="1"/>
      <c r="C151" s="1"/>
      <c r="D151" s="1"/>
      <c r="E151" s="1" t="s">
        <v>144</v>
      </c>
      <c r="F151" s="1"/>
      <c r="G151" s="4"/>
      <c r="H151" s="5"/>
      <c r="I151" s="4"/>
      <c r="J151" s="5"/>
      <c r="K151" s="4"/>
      <c r="L151" s="5"/>
      <c r="M151" s="6"/>
    </row>
    <row r="152" spans="1:13" hidden="1" x14ac:dyDescent="0.35">
      <c r="A152" s="1"/>
      <c r="B152" s="1"/>
      <c r="C152" s="1"/>
      <c r="D152" s="1"/>
      <c r="E152" s="1"/>
      <c r="F152" s="1" t="s">
        <v>145</v>
      </c>
      <c r="G152" s="4">
        <v>0</v>
      </c>
      <c r="H152" s="5"/>
      <c r="I152" s="4">
        <v>0</v>
      </c>
      <c r="J152" s="5"/>
      <c r="K152" s="4">
        <f t="shared" ref="K152:K157" si="12">ROUND((G152-I152),5)</f>
        <v>0</v>
      </c>
      <c r="L152" s="5"/>
      <c r="M152" s="6">
        <f t="shared" ref="M152:M157" si="13">ROUND(IF(I152=0, IF(G152=0, 0, 1), G152/I152),5)</f>
        <v>0</v>
      </c>
    </row>
    <row r="153" spans="1:13" hidden="1" x14ac:dyDescent="0.35">
      <c r="A153" s="1"/>
      <c r="B153" s="1"/>
      <c r="C153" s="1"/>
      <c r="D153" s="1"/>
      <c r="E153" s="1"/>
      <c r="F153" s="1" t="s">
        <v>146</v>
      </c>
      <c r="G153" s="4">
        <v>0</v>
      </c>
      <c r="H153" s="5"/>
      <c r="I153" s="4">
        <v>0</v>
      </c>
      <c r="J153" s="5"/>
      <c r="K153" s="4">
        <f t="shared" si="12"/>
        <v>0</v>
      </c>
      <c r="L153" s="5"/>
      <c r="M153" s="6">
        <f t="shared" si="13"/>
        <v>0</v>
      </c>
    </row>
    <row r="154" spans="1:13" hidden="1" x14ac:dyDescent="0.35">
      <c r="A154" s="1"/>
      <c r="B154" s="1"/>
      <c r="C154" s="1"/>
      <c r="D154" s="1"/>
      <c r="E154" s="1"/>
      <c r="F154" s="1" t="s">
        <v>139</v>
      </c>
      <c r="G154" s="4">
        <v>0</v>
      </c>
      <c r="H154" s="5"/>
      <c r="I154" s="4">
        <v>0</v>
      </c>
      <c r="J154" s="5"/>
      <c r="K154" s="4">
        <f t="shared" si="12"/>
        <v>0</v>
      </c>
      <c r="L154" s="5"/>
      <c r="M154" s="6">
        <f t="shared" si="13"/>
        <v>0</v>
      </c>
    </row>
    <row r="155" spans="1:13" hidden="1" x14ac:dyDescent="0.35">
      <c r="A155" s="1"/>
      <c r="B155" s="1"/>
      <c r="C155" s="1"/>
      <c r="D155" s="1"/>
      <c r="E155" s="1"/>
      <c r="F155" s="1" t="s">
        <v>147</v>
      </c>
      <c r="G155" s="4">
        <v>0</v>
      </c>
      <c r="H155" s="5"/>
      <c r="I155" s="4">
        <v>0</v>
      </c>
      <c r="J155" s="5"/>
      <c r="K155" s="4">
        <f t="shared" si="12"/>
        <v>0</v>
      </c>
      <c r="L155" s="5"/>
      <c r="M155" s="6">
        <f t="shared" si="13"/>
        <v>0</v>
      </c>
    </row>
    <row r="156" spans="1:13" ht="15" hidden="1" thickBot="1" x14ac:dyDescent="0.4">
      <c r="A156" s="1"/>
      <c r="B156" s="1"/>
      <c r="C156" s="1"/>
      <c r="D156" s="1"/>
      <c r="E156" s="1"/>
      <c r="F156" s="1" t="s">
        <v>148</v>
      </c>
      <c r="G156" s="7">
        <v>0</v>
      </c>
      <c r="H156" s="5"/>
      <c r="I156" s="7">
        <v>0</v>
      </c>
      <c r="J156" s="5"/>
      <c r="K156" s="7">
        <f t="shared" si="12"/>
        <v>0</v>
      </c>
      <c r="L156" s="5"/>
      <c r="M156" s="8">
        <f t="shared" si="13"/>
        <v>0</v>
      </c>
    </row>
    <row r="157" spans="1:13" hidden="1" x14ac:dyDescent="0.35">
      <c r="A157" s="1"/>
      <c r="B157" s="1"/>
      <c r="C157" s="1"/>
      <c r="D157" s="1"/>
      <c r="E157" s="1" t="s">
        <v>149</v>
      </c>
      <c r="F157" s="1"/>
      <c r="G157" s="4">
        <f>ROUND(SUM(G151:G156),5)</f>
        <v>0</v>
      </c>
      <c r="H157" s="5"/>
      <c r="I157" s="4">
        <f>ROUND(SUM(I151:I156),5)</f>
        <v>0</v>
      </c>
      <c r="J157" s="5"/>
      <c r="K157" s="4">
        <f t="shared" si="12"/>
        <v>0</v>
      </c>
      <c r="L157" s="5"/>
      <c r="M157" s="6">
        <f t="shared" si="13"/>
        <v>0</v>
      </c>
    </row>
    <row r="158" spans="1:13" x14ac:dyDescent="0.35">
      <c r="A158" s="1"/>
      <c r="B158" s="1"/>
      <c r="C158" s="1"/>
      <c r="D158" s="1"/>
      <c r="E158" s="1" t="s">
        <v>150</v>
      </c>
      <c r="F158" s="1"/>
      <c r="G158" s="4"/>
      <c r="H158" s="5"/>
      <c r="I158" s="4"/>
      <c r="J158" s="5"/>
      <c r="K158" s="4"/>
      <c r="L158" s="5"/>
      <c r="M158" s="6"/>
    </row>
    <row r="159" spans="1:13" hidden="1" x14ac:dyDescent="0.35">
      <c r="A159" s="1"/>
      <c r="B159" s="1"/>
      <c r="C159" s="1"/>
      <c r="D159" s="1"/>
      <c r="E159" s="1"/>
      <c r="F159" s="1" t="s">
        <v>151</v>
      </c>
      <c r="G159" s="4">
        <v>0</v>
      </c>
      <c r="H159" s="5"/>
      <c r="I159" s="4">
        <v>0</v>
      </c>
      <c r="J159" s="5"/>
      <c r="K159" s="4">
        <f t="shared" ref="K159:K168" si="14">ROUND((G159-I159),5)</f>
        <v>0</v>
      </c>
      <c r="L159" s="5"/>
      <c r="M159" s="6">
        <f t="shared" ref="M159:M168" si="15">ROUND(IF(I159=0, IF(G159=0, 0, 1), G159/I159),5)</f>
        <v>0</v>
      </c>
    </row>
    <row r="160" spans="1:13" x14ac:dyDescent="0.35">
      <c r="A160" s="1"/>
      <c r="B160" s="1"/>
      <c r="C160" s="1"/>
      <c r="D160" s="1"/>
      <c r="E160" s="1"/>
      <c r="F160" s="1" t="s">
        <v>152</v>
      </c>
      <c r="G160" s="4">
        <v>0</v>
      </c>
      <c r="H160" s="5"/>
      <c r="I160" s="4">
        <v>2000</v>
      </c>
      <c r="J160" s="5"/>
      <c r="K160" s="4">
        <f t="shared" si="14"/>
        <v>-2000</v>
      </c>
      <c r="L160" s="5"/>
      <c r="M160" s="6">
        <f t="shared" si="15"/>
        <v>0</v>
      </c>
    </row>
    <row r="161" spans="1:13" x14ac:dyDescent="0.35">
      <c r="A161" s="1"/>
      <c r="B161" s="1"/>
      <c r="C161" s="1"/>
      <c r="D161" s="1"/>
      <c r="E161" s="1"/>
      <c r="F161" s="1" t="s">
        <v>153</v>
      </c>
      <c r="G161" s="4">
        <v>0</v>
      </c>
      <c r="H161" s="5"/>
      <c r="I161" s="4">
        <v>0</v>
      </c>
      <c r="J161" s="5"/>
      <c r="K161" s="4">
        <f t="shared" si="14"/>
        <v>0</v>
      </c>
      <c r="L161" s="5"/>
      <c r="M161" s="6">
        <f t="shared" si="15"/>
        <v>0</v>
      </c>
    </row>
    <row r="162" spans="1:13" hidden="1" x14ac:dyDescent="0.35">
      <c r="A162" s="1"/>
      <c r="B162" s="1"/>
      <c r="C162" s="1"/>
      <c r="D162" s="1"/>
      <c r="E162" s="1"/>
      <c r="F162" s="1" t="s">
        <v>154</v>
      </c>
      <c r="G162" s="4">
        <v>0</v>
      </c>
      <c r="H162" s="5"/>
      <c r="I162" s="4">
        <v>0</v>
      </c>
      <c r="J162" s="5"/>
      <c r="K162" s="4">
        <f t="shared" si="14"/>
        <v>0</v>
      </c>
      <c r="L162" s="5"/>
      <c r="M162" s="6">
        <f t="shared" si="15"/>
        <v>0</v>
      </c>
    </row>
    <row r="163" spans="1:13" x14ac:dyDescent="0.35">
      <c r="A163" s="1"/>
      <c r="B163" s="1"/>
      <c r="C163" s="1"/>
      <c r="D163" s="1"/>
      <c r="E163" s="1"/>
      <c r="F163" s="1" t="s">
        <v>155</v>
      </c>
      <c r="G163" s="4">
        <v>0</v>
      </c>
      <c r="H163" s="5"/>
      <c r="I163" s="4">
        <v>500</v>
      </c>
      <c r="J163" s="5"/>
      <c r="K163" s="4">
        <f t="shared" si="14"/>
        <v>-500</v>
      </c>
      <c r="L163" s="5"/>
      <c r="M163" s="6">
        <f t="shared" si="15"/>
        <v>0</v>
      </c>
    </row>
    <row r="164" spans="1:13" hidden="1" x14ac:dyDescent="0.35">
      <c r="A164" s="1"/>
      <c r="B164" s="1"/>
      <c r="C164" s="1"/>
      <c r="D164" s="1"/>
      <c r="E164" s="1"/>
      <c r="F164" s="1" t="s">
        <v>156</v>
      </c>
      <c r="G164" s="4">
        <v>0</v>
      </c>
      <c r="H164" s="5"/>
      <c r="I164" s="4">
        <v>0</v>
      </c>
      <c r="J164" s="5"/>
      <c r="K164" s="4">
        <f t="shared" si="14"/>
        <v>0</v>
      </c>
      <c r="L164" s="5"/>
      <c r="M164" s="6">
        <f t="shared" si="15"/>
        <v>0</v>
      </c>
    </row>
    <row r="165" spans="1:13" ht="15" thickBot="1" x14ac:dyDescent="0.4">
      <c r="A165" s="1"/>
      <c r="B165" s="1"/>
      <c r="C165" s="1"/>
      <c r="D165" s="1"/>
      <c r="E165" s="1"/>
      <c r="F165" s="1" t="s">
        <v>157</v>
      </c>
      <c r="G165" s="7">
        <v>0</v>
      </c>
      <c r="H165" s="5"/>
      <c r="I165" s="7">
        <v>0</v>
      </c>
      <c r="J165" s="5"/>
      <c r="K165" s="7">
        <f t="shared" si="14"/>
        <v>0</v>
      </c>
      <c r="L165" s="5"/>
      <c r="M165" s="8">
        <f t="shared" si="15"/>
        <v>0</v>
      </c>
    </row>
    <row r="166" spans="1:13" x14ac:dyDescent="0.35">
      <c r="A166" s="1"/>
      <c r="B166" s="1"/>
      <c r="C166" s="1"/>
      <c r="D166" s="1"/>
      <c r="E166" s="1" t="s">
        <v>158</v>
      </c>
      <c r="F166" s="1"/>
      <c r="G166" s="4">
        <f>ROUND(SUM(G158:G165),5)</f>
        <v>0</v>
      </c>
      <c r="H166" s="5"/>
      <c r="I166" s="4">
        <f>ROUND(SUM(I158:I165),5)</f>
        <v>2500</v>
      </c>
      <c r="J166" s="5"/>
      <c r="K166" s="4">
        <f t="shared" si="14"/>
        <v>-2500</v>
      </c>
      <c r="L166" s="5"/>
      <c r="M166" s="6">
        <f t="shared" si="15"/>
        <v>0</v>
      </c>
    </row>
    <row r="167" spans="1:13" hidden="1" x14ac:dyDescent="0.35">
      <c r="A167" s="1"/>
      <c r="B167" s="1"/>
      <c r="C167" s="1"/>
      <c r="D167" s="1"/>
      <c r="E167" s="1" t="s">
        <v>159</v>
      </c>
      <c r="F167" s="1"/>
      <c r="G167" s="4">
        <v>2897.58</v>
      </c>
      <c r="H167" s="5"/>
      <c r="I167" s="4">
        <v>0</v>
      </c>
      <c r="J167" s="5"/>
      <c r="K167" s="4">
        <f t="shared" si="14"/>
        <v>2897.58</v>
      </c>
      <c r="L167" s="5"/>
      <c r="M167" s="6">
        <f t="shared" si="15"/>
        <v>1</v>
      </c>
    </row>
    <row r="168" spans="1:13" hidden="1" x14ac:dyDescent="0.35">
      <c r="A168" s="1"/>
      <c r="B168" s="1"/>
      <c r="C168" s="1"/>
      <c r="D168" s="1"/>
      <c r="E168" s="1" t="s">
        <v>160</v>
      </c>
      <c r="F168" s="1"/>
      <c r="G168" s="4">
        <v>0</v>
      </c>
      <c r="H168" s="5"/>
      <c r="I168" s="4">
        <v>0</v>
      </c>
      <c r="J168" s="5"/>
      <c r="K168" s="4">
        <f t="shared" si="14"/>
        <v>0</v>
      </c>
      <c r="L168" s="5"/>
      <c r="M168" s="6">
        <f t="shared" si="15"/>
        <v>0</v>
      </c>
    </row>
    <row r="169" spans="1:13" hidden="1" x14ac:dyDescent="0.35">
      <c r="A169" s="1"/>
      <c r="B169" s="1"/>
      <c r="C169" s="1"/>
      <c r="D169" s="1"/>
      <c r="E169" s="1" t="s">
        <v>161</v>
      </c>
      <c r="F169" s="1"/>
      <c r="G169" s="4"/>
      <c r="H169" s="5"/>
      <c r="I169" s="4"/>
      <c r="J169" s="5"/>
      <c r="K169" s="4"/>
      <c r="L169" s="5"/>
      <c r="M169" s="6"/>
    </row>
    <row r="170" spans="1:13" hidden="1" x14ac:dyDescent="0.35">
      <c r="A170" s="1"/>
      <c r="B170" s="1"/>
      <c r="C170" s="1"/>
      <c r="D170" s="1"/>
      <c r="E170" s="1"/>
      <c r="F170" s="1" t="s">
        <v>162</v>
      </c>
      <c r="G170" s="4">
        <v>0</v>
      </c>
      <c r="H170" s="5"/>
      <c r="I170" s="4">
        <v>0</v>
      </c>
      <c r="J170" s="5"/>
      <c r="K170" s="4">
        <f>ROUND((G170-I170),5)</f>
        <v>0</v>
      </c>
      <c r="L170" s="5"/>
      <c r="M170" s="6">
        <f>ROUND(IF(I170=0, IF(G170=0, 0, 1), G170/I170),5)</f>
        <v>0</v>
      </c>
    </row>
    <row r="171" spans="1:13" ht="15" hidden="1" thickBot="1" x14ac:dyDescent="0.4">
      <c r="A171" s="1"/>
      <c r="B171" s="1"/>
      <c r="C171" s="1"/>
      <c r="D171" s="1"/>
      <c r="E171" s="1"/>
      <c r="F171" s="1" t="s">
        <v>163</v>
      </c>
      <c r="G171" s="7">
        <v>0</v>
      </c>
      <c r="H171" s="5"/>
      <c r="I171" s="7">
        <v>0</v>
      </c>
      <c r="J171" s="5"/>
      <c r="K171" s="7">
        <f>ROUND((G171-I171),5)</f>
        <v>0</v>
      </c>
      <c r="L171" s="5"/>
      <c r="M171" s="8">
        <f>ROUND(IF(I171=0, IF(G171=0, 0, 1), G171/I171),5)</f>
        <v>0</v>
      </c>
    </row>
    <row r="172" spans="1:13" hidden="1" x14ac:dyDescent="0.35">
      <c r="A172" s="1"/>
      <c r="B172" s="1"/>
      <c r="C172" s="1"/>
      <c r="D172" s="1"/>
      <c r="E172" s="1" t="s">
        <v>164</v>
      </c>
      <c r="F172" s="1"/>
      <c r="G172" s="4">
        <f>ROUND(SUM(G169:G171),5)</f>
        <v>0</v>
      </c>
      <c r="H172" s="5"/>
      <c r="I172" s="4">
        <f>ROUND(SUM(I169:I171),5)</f>
        <v>0</v>
      </c>
      <c r="J172" s="5"/>
      <c r="K172" s="4">
        <f>ROUND((G172-I172),5)</f>
        <v>0</v>
      </c>
      <c r="L172" s="5"/>
      <c r="M172" s="6">
        <f>ROUND(IF(I172=0, IF(G172=0, 0, 1), G172/I172),5)</f>
        <v>0</v>
      </c>
    </row>
    <row r="173" spans="1:13" x14ac:dyDescent="0.35">
      <c r="A173" s="1"/>
      <c r="B173" s="1"/>
      <c r="C173" s="1"/>
      <c r="D173" s="1"/>
      <c r="E173" s="1" t="s">
        <v>165</v>
      </c>
      <c r="F173" s="1"/>
      <c r="G173" s="4"/>
      <c r="H173" s="5"/>
      <c r="I173" s="24"/>
      <c r="J173" s="5"/>
      <c r="K173" s="4"/>
      <c r="L173" s="5"/>
      <c r="M173" s="6"/>
    </row>
    <row r="174" spans="1:13" x14ac:dyDescent="0.35">
      <c r="A174" s="1"/>
      <c r="B174" s="1"/>
      <c r="C174" s="1"/>
      <c r="D174" s="1"/>
      <c r="E174" s="1"/>
      <c r="F174" s="1" t="s">
        <v>166</v>
      </c>
      <c r="G174" s="4">
        <v>32458.31</v>
      </c>
      <c r="H174" s="5"/>
      <c r="I174" s="24">
        <v>188500</v>
      </c>
      <c r="J174" s="5"/>
      <c r="K174" s="4">
        <f t="shared" ref="K174:K204" si="16">ROUND((G174-I174),5)</f>
        <v>-156041.69</v>
      </c>
      <c r="L174" s="5"/>
      <c r="M174" s="6">
        <f t="shared" ref="M174:M204" si="17">ROUND(IF(I174=0, IF(G174=0, 0, 1), G174/I174),5)</f>
        <v>0.17219000000000001</v>
      </c>
    </row>
    <row r="175" spans="1:13" hidden="1" x14ac:dyDescent="0.35">
      <c r="A175" s="1"/>
      <c r="B175" s="1"/>
      <c r="C175" s="1"/>
      <c r="D175" s="1"/>
      <c r="E175" s="1"/>
      <c r="F175" s="1" t="s">
        <v>167</v>
      </c>
      <c r="G175" s="4">
        <v>0</v>
      </c>
      <c r="H175" s="5"/>
      <c r="I175" s="24">
        <v>0</v>
      </c>
      <c r="J175" s="5"/>
      <c r="K175" s="4">
        <f t="shared" si="16"/>
        <v>0</v>
      </c>
      <c r="L175" s="5"/>
      <c r="M175" s="6">
        <f t="shared" si="17"/>
        <v>0</v>
      </c>
    </row>
    <row r="176" spans="1:13" hidden="1" x14ac:dyDescent="0.35">
      <c r="A176" s="1"/>
      <c r="B176" s="1"/>
      <c r="C176" s="1"/>
      <c r="D176" s="1"/>
      <c r="E176" s="1"/>
      <c r="F176" s="1" t="s">
        <v>168</v>
      </c>
      <c r="G176" s="4">
        <v>0</v>
      </c>
      <c r="H176" s="5"/>
      <c r="I176" s="24">
        <v>0</v>
      </c>
      <c r="J176" s="5"/>
      <c r="K176" s="4">
        <f t="shared" si="16"/>
        <v>0</v>
      </c>
      <c r="L176" s="5"/>
      <c r="M176" s="6">
        <f t="shared" si="17"/>
        <v>0</v>
      </c>
    </row>
    <row r="177" spans="1:13" x14ac:dyDescent="0.35">
      <c r="A177" s="1"/>
      <c r="B177" s="1"/>
      <c r="C177" s="1"/>
      <c r="D177" s="1"/>
      <c r="E177" s="1"/>
      <c r="F177" s="1" t="s">
        <v>169</v>
      </c>
      <c r="G177" s="4">
        <v>14176.33</v>
      </c>
      <c r="H177" s="5"/>
      <c r="I177" s="24">
        <f>6312+91000</f>
        <v>97312</v>
      </c>
      <c r="J177" s="5"/>
      <c r="K177" s="4">
        <f t="shared" si="16"/>
        <v>-83135.67</v>
      </c>
      <c r="L177" s="5"/>
      <c r="M177" s="6">
        <f t="shared" si="17"/>
        <v>0.14568</v>
      </c>
    </row>
    <row r="178" spans="1:13" hidden="1" x14ac:dyDescent="0.35">
      <c r="A178" s="1"/>
      <c r="B178" s="1"/>
      <c r="C178" s="1"/>
      <c r="D178" s="1"/>
      <c r="E178" s="1"/>
      <c r="F178" s="1" t="s">
        <v>170</v>
      </c>
      <c r="G178" s="4">
        <v>0</v>
      </c>
      <c r="H178" s="5"/>
      <c r="I178" s="24">
        <v>0</v>
      </c>
      <c r="J178" s="5"/>
      <c r="K178" s="4">
        <f t="shared" si="16"/>
        <v>0</v>
      </c>
      <c r="L178" s="5"/>
      <c r="M178" s="6">
        <f t="shared" si="17"/>
        <v>0</v>
      </c>
    </row>
    <row r="179" spans="1:13" x14ac:dyDescent="0.35">
      <c r="A179" s="1"/>
      <c r="B179" s="1"/>
      <c r="C179" s="1"/>
      <c r="D179" s="1"/>
      <c r="E179" s="1"/>
      <c r="F179" s="1" t="s">
        <v>171</v>
      </c>
      <c r="G179" s="4">
        <v>0</v>
      </c>
      <c r="H179" s="5"/>
      <c r="I179" s="24">
        <v>6000</v>
      </c>
      <c r="J179" s="5"/>
      <c r="K179" s="4">
        <f t="shared" si="16"/>
        <v>-6000</v>
      </c>
      <c r="L179" s="5"/>
      <c r="M179" s="6">
        <f t="shared" si="17"/>
        <v>0</v>
      </c>
    </row>
    <row r="180" spans="1:13" x14ac:dyDescent="0.35">
      <c r="A180" s="1"/>
      <c r="B180" s="1"/>
      <c r="C180" s="1"/>
      <c r="D180" s="1"/>
      <c r="E180" s="1"/>
      <c r="F180" s="1" t="s">
        <v>172</v>
      </c>
      <c r="G180" s="4">
        <v>2333.36</v>
      </c>
      <c r="H180" s="5"/>
      <c r="I180" s="24">
        <v>14000</v>
      </c>
      <c r="J180" s="5"/>
      <c r="K180" s="4">
        <f t="shared" si="16"/>
        <v>-11666.64</v>
      </c>
      <c r="L180" s="5"/>
      <c r="M180" s="6">
        <f t="shared" si="17"/>
        <v>0.16667000000000001</v>
      </c>
    </row>
    <row r="181" spans="1:13" hidden="1" x14ac:dyDescent="0.35">
      <c r="A181" s="1"/>
      <c r="B181" s="1"/>
      <c r="C181" s="1"/>
      <c r="D181" s="1"/>
      <c r="E181" s="1"/>
      <c r="F181" s="1" t="s">
        <v>173</v>
      </c>
      <c r="G181" s="4">
        <v>0</v>
      </c>
      <c r="H181" s="5"/>
      <c r="I181" s="24">
        <v>0</v>
      </c>
      <c r="J181" s="5"/>
      <c r="K181" s="4">
        <f t="shared" si="16"/>
        <v>0</v>
      </c>
      <c r="L181" s="5"/>
      <c r="M181" s="6">
        <f t="shared" si="17"/>
        <v>0</v>
      </c>
    </row>
    <row r="182" spans="1:13" hidden="1" x14ac:dyDescent="0.35">
      <c r="A182" s="1"/>
      <c r="B182" s="1"/>
      <c r="C182" s="1"/>
      <c r="D182" s="1"/>
      <c r="E182" s="1"/>
      <c r="F182" s="1" t="s">
        <v>174</v>
      </c>
      <c r="G182" s="4">
        <v>0</v>
      </c>
      <c r="H182" s="5"/>
      <c r="I182" s="24">
        <v>0</v>
      </c>
      <c r="J182" s="5"/>
      <c r="K182" s="4">
        <f t="shared" si="16"/>
        <v>0</v>
      </c>
      <c r="L182" s="5"/>
      <c r="M182" s="6">
        <f t="shared" si="17"/>
        <v>0</v>
      </c>
    </row>
    <row r="183" spans="1:13" x14ac:dyDescent="0.35">
      <c r="A183" s="1"/>
      <c r="B183" s="1"/>
      <c r="C183" s="1"/>
      <c r="D183" s="1"/>
      <c r="E183" s="1"/>
      <c r="F183" s="1" t="s">
        <v>77</v>
      </c>
      <c r="G183" s="4">
        <v>1828.8</v>
      </c>
      <c r="H183" s="5"/>
      <c r="I183" s="24">
        <f>7.65%*(I180+I179+I177+I174)</f>
        <v>23394.617999999999</v>
      </c>
      <c r="J183" s="5"/>
      <c r="K183" s="4">
        <f t="shared" si="16"/>
        <v>-21565.817999999999</v>
      </c>
      <c r="L183" s="5"/>
      <c r="M183" s="6">
        <f t="shared" si="17"/>
        <v>7.8170000000000003E-2</v>
      </c>
    </row>
    <row r="184" spans="1:13" x14ac:dyDescent="0.35">
      <c r="A184" s="1"/>
      <c r="B184" s="1"/>
      <c r="C184" s="1"/>
      <c r="D184" s="1"/>
      <c r="E184" s="1"/>
      <c r="F184" s="1" t="s">
        <v>78</v>
      </c>
      <c r="G184" s="4">
        <v>0</v>
      </c>
      <c r="H184" s="5"/>
      <c r="I184" s="24">
        <f>2.7%*(I180+I179+I177+I174)</f>
        <v>8256.9240000000009</v>
      </c>
      <c r="J184" s="5"/>
      <c r="K184" s="4">
        <f t="shared" si="16"/>
        <v>-8256.9240000000009</v>
      </c>
      <c r="L184" s="5"/>
      <c r="M184" s="6">
        <f t="shared" si="17"/>
        <v>0</v>
      </c>
    </row>
    <row r="185" spans="1:13" hidden="1" x14ac:dyDescent="0.35">
      <c r="A185" s="1"/>
      <c r="B185" s="1"/>
      <c r="C185" s="1"/>
      <c r="D185" s="1"/>
      <c r="E185" s="1"/>
      <c r="F185" s="1" t="s">
        <v>175</v>
      </c>
      <c r="G185" s="4">
        <v>0</v>
      </c>
      <c r="H185" s="5"/>
      <c r="I185" s="24">
        <v>0</v>
      </c>
      <c r="J185" s="5"/>
      <c r="K185" s="4">
        <f t="shared" si="16"/>
        <v>0</v>
      </c>
      <c r="L185" s="5"/>
      <c r="M185" s="6">
        <f t="shared" si="17"/>
        <v>0</v>
      </c>
    </row>
    <row r="186" spans="1:13" x14ac:dyDescent="0.35">
      <c r="A186" s="1"/>
      <c r="B186" s="1"/>
      <c r="C186" s="1"/>
      <c r="D186" s="1"/>
      <c r="E186" s="1"/>
      <c r="F186" s="1" t="s">
        <v>176</v>
      </c>
      <c r="G186" s="4">
        <v>967</v>
      </c>
      <c r="H186" s="5"/>
      <c r="I186" s="24">
        <v>5832</v>
      </c>
      <c r="J186" s="5"/>
      <c r="K186" s="4">
        <f t="shared" si="16"/>
        <v>-4865</v>
      </c>
      <c r="L186" s="5"/>
      <c r="M186" s="6">
        <f t="shared" si="17"/>
        <v>0.16581000000000001</v>
      </c>
    </row>
    <row r="187" spans="1:13" x14ac:dyDescent="0.35">
      <c r="A187" s="1"/>
      <c r="B187" s="1"/>
      <c r="C187" s="1"/>
      <c r="D187" s="1"/>
      <c r="E187" s="1"/>
      <c r="F187" s="1" t="s">
        <v>82</v>
      </c>
      <c r="G187" s="4">
        <v>0</v>
      </c>
      <c r="H187" s="5"/>
      <c r="I187" s="24">
        <v>60000</v>
      </c>
      <c r="J187" s="5"/>
      <c r="K187" s="4">
        <f t="shared" si="16"/>
        <v>-60000</v>
      </c>
      <c r="L187" s="5"/>
      <c r="M187" s="6">
        <f t="shared" si="17"/>
        <v>0</v>
      </c>
    </row>
    <row r="188" spans="1:13" hidden="1" x14ac:dyDescent="0.35">
      <c r="A188" s="1"/>
      <c r="B188" s="1"/>
      <c r="C188" s="1"/>
      <c r="D188" s="1"/>
      <c r="E188" s="1"/>
      <c r="F188" s="1" t="s">
        <v>60</v>
      </c>
      <c r="G188" s="4">
        <v>0</v>
      </c>
      <c r="H188" s="5"/>
      <c r="I188" s="24">
        <v>0</v>
      </c>
      <c r="J188" s="5"/>
      <c r="K188" s="4">
        <f t="shared" si="16"/>
        <v>0</v>
      </c>
      <c r="L188" s="5"/>
      <c r="M188" s="6">
        <f t="shared" si="17"/>
        <v>0</v>
      </c>
    </row>
    <row r="189" spans="1:13" hidden="1" x14ac:dyDescent="0.35">
      <c r="A189" s="1"/>
      <c r="B189" s="1"/>
      <c r="C189" s="1"/>
      <c r="D189" s="1"/>
      <c r="E189" s="1"/>
      <c r="F189" s="1" t="s">
        <v>83</v>
      </c>
      <c r="G189" s="4">
        <v>0</v>
      </c>
      <c r="H189" s="5"/>
      <c r="I189" s="24">
        <v>0</v>
      </c>
      <c r="J189" s="5"/>
      <c r="K189" s="4">
        <f t="shared" si="16"/>
        <v>0</v>
      </c>
      <c r="L189" s="5"/>
      <c r="M189" s="6">
        <f t="shared" si="17"/>
        <v>0</v>
      </c>
    </row>
    <row r="190" spans="1:13" hidden="1" x14ac:dyDescent="0.35">
      <c r="A190" s="1"/>
      <c r="B190" s="1"/>
      <c r="C190" s="1"/>
      <c r="D190" s="1"/>
      <c r="E190" s="1"/>
      <c r="F190" s="1" t="s">
        <v>177</v>
      </c>
      <c r="G190" s="4">
        <v>0</v>
      </c>
      <c r="H190" s="5"/>
      <c r="I190" s="24">
        <v>0</v>
      </c>
      <c r="J190" s="5"/>
      <c r="K190" s="4">
        <f t="shared" si="16"/>
        <v>0</v>
      </c>
      <c r="L190" s="5"/>
      <c r="M190" s="6">
        <f t="shared" si="17"/>
        <v>0</v>
      </c>
    </row>
    <row r="191" spans="1:13" x14ac:dyDescent="0.35">
      <c r="A191" s="1"/>
      <c r="B191" s="1"/>
      <c r="C191" s="1"/>
      <c r="D191" s="1"/>
      <c r="E191" s="1"/>
      <c r="F191" s="1" t="s">
        <v>178</v>
      </c>
      <c r="G191" s="4">
        <v>0</v>
      </c>
      <c r="H191" s="5"/>
      <c r="I191" s="24">
        <v>200</v>
      </c>
      <c r="J191" s="5"/>
      <c r="K191" s="4">
        <f t="shared" si="16"/>
        <v>-200</v>
      </c>
      <c r="L191" s="5"/>
      <c r="M191" s="6">
        <f t="shared" si="17"/>
        <v>0</v>
      </c>
    </row>
    <row r="192" spans="1:13" x14ac:dyDescent="0.35">
      <c r="A192" s="1"/>
      <c r="B192" s="1"/>
      <c r="C192" s="1"/>
      <c r="D192" s="1"/>
      <c r="E192" s="1"/>
      <c r="F192" s="1" t="s">
        <v>179</v>
      </c>
      <c r="G192" s="4">
        <v>512.35</v>
      </c>
      <c r="H192" s="5"/>
      <c r="I192" s="24">
        <v>5000</v>
      </c>
      <c r="J192" s="5"/>
      <c r="K192" s="4">
        <f t="shared" si="16"/>
        <v>-4487.6499999999996</v>
      </c>
      <c r="L192" s="5"/>
      <c r="M192" s="6">
        <f t="shared" si="17"/>
        <v>0.10247000000000001</v>
      </c>
    </row>
    <row r="193" spans="1:13" x14ac:dyDescent="0.35">
      <c r="A193" s="1"/>
      <c r="B193" s="1"/>
      <c r="C193" s="1"/>
      <c r="D193" s="1"/>
      <c r="E193" s="1"/>
      <c r="F193" s="1" t="s">
        <v>180</v>
      </c>
      <c r="G193" s="4">
        <v>449.68</v>
      </c>
      <c r="H193" s="5"/>
      <c r="I193" s="24">
        <v>1000</v>
      </c>
      <c r="J193" s="5"/>
      <c r="K193" s="4">
        <f t="shared" si="16"/>
        <v>-550.32000000000005</v>
      </c>
      <c r="L193" s="5"/>
      <c r="M193" s="6">
        <f t="shared" si="17"/>
        <v>0.44968000000000002</v>
      </c>
    </row>
    <row r="194" spans="1:13" x14ac:dyDescent="0.35">
      <c r="A194" s="1"/>
      <c r="B194" s="1"/>
      <c r="C194" s="1"/>
      <c r="D194" s="1"/>
      <c r="E194" s="1"/>
      <c r="F194" s="1" t="s">
        <v>85</v>
      </c>
      <c r="G194" s="4">
        <v>958.8</v>
      </c>
      <c r="H194" s="5"/>
      <c r="I194" s="24">
        <v>10000</v>
      </c>
      <c r="J194" s="5"/>
      <c r="K194" s="4">
        <f t="shared" si="16"/>
        <v>-9041.2000000000007</v>
      </c>
      <c r="L194" s="5"/>
      <c r="M194" s="6">
        <f t="shared" si="17"/>
        <v>9.5880000000000007E-2</v>
      </c>
    </row>
    <row r="195" spans="1:13" x14ac:dyDescent="0.35">
      <c r="A195" s="1"/>
      <c r="B195" s="1"/>
      <c r="C195" s="1"/>
      <c r="D195" s="1"/>
      <c r="E195" s="1"/>
      <c r="F195" s="1" t="s">
        <v>181</v>
      </c>
      <c r="G195" s="4">
        <v>124.62</v>
      </c>
      <c r="H195" s="5"/>
      <c r="I195" s="24">
        <v>4000</v>
      </c>
      <c r="J195" s="5"/>
      <c r="K195" s="4">
        <f t="shared" si="16"/>
        <v>-3875.38</v>
      </c>
      <c r="L195" s="5"/>
      <c r="M195" s="6">
        <f t="shared" si="17"/>
        <v>3.116E-2</v>
      </c>
    </row>
    <row r="196" spans="1:13" hidden="1" x14ac:dyDescent="0.35">
      <c r="A196" s="1"/>
      <c r="B196" s="1"/>
      <c r="C196" s="1"/>
      <c r="D196" s="1"/>
      <c r="E196" s="1"/>
      <c r="F196" s="1" t="s">
        <v>182</v>
      </c>
      <c r="G196" s="4">
        <v>0</v>
      </c>
      <c r="H196" s="5"/>
      <c r="I196" s="24">
        <v>0</v>
      </c>
      <c r="J196" s="5"/>
      <c r="K196" s="4">
        <f t="shared" si="16"/>
        <v>0</v>
      </c>
      <c r="L196" s="5"/>
      <c r="M196" s="6">
        <f t="shared" si="17"/>
        <v>0</v>
      </c>
    </row>
    <row r="197" spans="1:13" hidden="1" x14ac:dyDescent="0.35">
      <c r="A197" s="1"/>
      <c r="B197" s="1"/>
      <c r="C197" s="1"/>
      <c r="D197" s="1"/>
      <c r="E197" s="1"/>
      <c r="F197" s="1" t="s">
        <v>183</v>
      </c>
      <c r="G197" s="4">
        <v>0</v>
      </c>
      <c r="H197" s="5"/>
      <c r="I197" s="24">
        <v>0</v>
      </c>
      <c r="J197" s="5"/>
      <c r="K197" s="4">
        <f t="shared" si="16"/>
        <v>0</v>
      </c>
      <c r="L197" s="5"/>
      <c r="M197" s="6">
        <f t="shared" si="17"/>
        <v>0</v>
      </c>
    </row>
    <row r="198" spans="1:13" hidden="1" x14ac:dyDescent="0.35">
      <c r="A198" s="1"/>
      <c r="B198" s="1"/>
      <c r="C198" s="1"/>
      <c r="D198" s="1"/>
      <c r="E198" s="1"/>
      <c r="F198" s="1" t="s">
        <v>184</v>
      </c>
      <c r="G198" s="4">
        <v>0</v>
      </c>
      <c r="H198" s="5"/>
      <c r="I198" s="24">
        <v>0</v>
      </c>
      <c r="J198" s="5"/>
      <c r="K198" s="4">
        <f t="shared" si="16"/>
        <v>0</v>
      </c>
      <c r="L198" s="5"/>
      <c r="M198" s="6">
        <f t="shared" si="17"/>
        <v>0</v>
      </c>
    </row>
    <row r="199" spans="1:13" hidden="1" x14ac:dyDescent="0.35">
      <c r="A199" s="1"/>
      <c r="B199" s="1"/>
      <c r="C199" s="1"/>
      <c r="D199" s="1"/>
      <c r="E199" s="1"/>
      <c r="F199" s="1" t="s">
        <v>185</v>
      </c>
      <c r="G199" s="4">
        <v>0</v>
      </c>
      <c r="H199" s="5"/>
      <c r="I199" s="24">
        <v>0</v>
      </c>
      <c r="J199" s="5"/>
      <c r="K199" s="4">
        <f t="shared" si="16"/>
        <v>0</v>
      </c>
      <c r="L199" s="5"/>
      <c r="M199" s="6">
        <f t="shared" si="17"/>
        <v>0</v>
      </c>
    </row>
    <row r="200" spans="1:13" hidden="1" x14ac:dyDescent="0.35">
      <c r="A200" s="1"/>
      <c r="B200" s="1"/>
      <c r="C200" s="1"/>
      <c r="D200" s="1"/>
      <c r="E200" s="1"/>
      <c r="F200" s="1" t="s">
        <v>186</v>
      </c>
      <c r="G200" s="4">
        <v>0</v>
      </c>
      <c r="H200" s="5"/>
      <c r="I200" s="24">
        <v>0</v>
      </c>
      <c r="J200" s="5"/>
      <c r="K200" s="4">
        <f t="shared" si="16"/>
        <v>0</v>
      </c>
      <c r="L200" s="5"/>
      <c r="M200" s="6">
        <f t="shared" si="17"/>
        <v>0</v>
      </c>
    </row>
    <row r="201" spans="1:13" x14ac:dyDescent="0.35">
      <c r="A201" s="1"/>
      <c r="B201" s="1"/>
      <c r="C201" s="1"/>
      <c r="D201" s="1"/>
      <c r="E201" s="1"/>
      <c r="F201" s="1" t="s">
        <v>121</v>
      </c>
      <c r="G201" s="4">
        <v>1576.25</v>
      </c>
      <c r="H201" s="5"/>
      <c r="I201" s="24">
        <v>10000</v>
      </c>
      <c r="J201" s="5"/>
      <c r="K201" s="4">
        <f t="shared" si="16"/>
        <v>-8423.75</v>
      </c>
      <c r="L201" s="5"/>
      <c r="M201" s="6">
        <f t="shared" si="17"/>
        <v>0.15762999999999999</v>
      </c>
    </row>
    <row r="202" spans="1:13" x14ac:dyDescent="0.35">
      <c r="A202" s="1"/>
      <c r="B202" s="1"/>
      <c r="C202" s="1"/>
      <c r="D202" s="1"/>
      <c r="E202" s="1"/>
      <c r="F202" s="1" t="s">
        <v>187</v>
      </c>
      <c r="G202" s="4">
        <v>0</v>
      </c>
      <c r="H202" s="5"/>
      <c r="I202" s="4">
        <v>100</v>
      </c>
      <c r="J202" s="5"/>
      <c r="K202" s="4">
        <f t="shared" si="16"/>
        <v>-100</v>
      </c>
      <c r="L202" s="5"/>
      <c r="M202" s="6">
        <f t="shared" si="17"/>
        <v>0</v>
      </c>
    </row>
    <row r="203" spans="1:13" ht="15" hidden="1" thickBot="1" x14ac:dyDescent="0.4">
      <c r="A203" s="1"/>
      <c r="B203" s="1"/>
      <c r="C203" s="1"/>
      <c r="D203" s="1"/>
      <c r="E203" s="1"/>
      <c r="F203" s="1" t="s">
        <v>188</v>
      </c>
      <c r="G203" s="7">
        <v>0</v>
      </c>
      <c r="H203" s="5"/>
      <c r="I203" s="7">
        <v>0</v>
      </c>
      <c r="J203" s="5"/>
      <c r="K203" s="7">
        <f t="shared" si="16"/>
        <v>0</v>
      </c>
      <c r="L203" s="5"/>
      <c r="M203" s="8">
        <f t="shared" si="17"/>
        <v>0</v>
      </c>
    </row>
    <row r="204" spans="1:13" x14ac:dyDescent="0.35">
      <c r="A204" s="1"/>
      <c r="B204" s="1"/>
      <c r="C204" s="1"/>
      <c r="D204" s="1"/>
      <c r="E204" s="1" t="s">
        <v>189</v>
      </c>
      <c r="F204" s="1"/>
      <c r="G204" s="4">
        <f>ROUND(SUM(G173:G203),5)</f>
        <v>55385.5</v>
      </c>
      <c r="H204" s="5"/>
      <c r="I204" s="4">
        <f>ROUND(SUM(I173:I203),5)</f>
        <v>433595.54200000002</v>
      </c>
      <c r="J204" s="5"/>
      <c r="K204" s="4">
        <f t="shared" si="16"/>
        <v>-378210.04200000002</v>
      </c>
      <c r="L204" s="5"/>
      <c r="M204" s="6">
        <f t="shared" si="17"/>
        <v>0.12773999999999999</v>
      </c>
    </row>
    <row r="205" spans="1:13" hidden="1" x14ac:dyDescent="0.35">
      <c r="A205" s="1"/>
      <c r="B205" s="1"/>
      <c r="C205" s="1"/>
      <c r="D205" s="1"/>
      <c r="E205" s="1" t="s">
        <v>190</v>
      </c>
      <c r="F205" s="1"/>
      <c r="G205" s="4"/>
      <c r="H205" s="5"/>
      <c r="I205" s="4"/>
      <c r="J205" s="5"/>
      <c r="K205" s="4"/>
      <c r="L205" s="5"/>
      <c r="M205" s="6"/>
    </row>
    <row r="206" spans="1:13" hidden="1" x14ac:dyDescent="0.35">
      <c r="A206" s="1"/>
      <c r="B206" s="1"/>
      <c r="C206" s="1"/>
      <c r="D206" s="1"/>
      <c r="E206" s="1"/>
      <c r="F206" s="1" t="s">
        <v>191</v>
      </c>
      <c r="G206" s="4">
        <v>0</v>
      </c>
      <c r="H206" s="5"/>
      <c r="I206" s="4">
        <v>0</v>
      </c>
      <c r="J206" s="5"/>
      <c r="K206" s="4">
        <f t="shared" ref="K206:K217" si="18">ROUND((G206-I206),5)</f>
        <v>0</v>
      </c>
      <c r="L206" s="5"/>
      <c r="M206" s="6">
        <f t="shared" ref="M206:M217" si="19">ROUND(IF(I206=0, IF(G206=0, 0, 1), G206/I206),5)</f>
        <v>0</v>
      </c>
    </row>
    <row r="207" spans="1:13" hidden="1" x14ac:dyDescent="0.35">
      <c r="A207" s="1"/>
      <c r="B207" s="1"/>
      <c r="C207" s="1"/>
      <c r="D207" s="1"/>
      <c r="E207" s="1"/>
      <c r="F207" s="1" t="s">
        <v>153</v>
      </c>
      <c r="G207" s="4">
        <v>0</v>
      </c>
      <c r="H207" s="5"/>
      <c r="I207" s="4">
        <v>0</v>
      </c>
      <c r="J207" s="5"/>
      <c r="K207" s="4">
        <f t="shared" si="18"/>
        <v>0</v>
      </c>
      <c r="L207" s="5"/>
      <c r="M207" s="6">
        <f t="shared" si="19"/>
        <v>0</v>
      </c>
    </row>
    <row r="208" spans="1:13" hidden="1" x14ac:dyDescent="0.35">
      <c r="A208" s="1"/>
      <c r="B208" s="1"/>
      <c r="C208" s="1"/>
      <c r="D208" s="1"/>
      <c r="E208" s="1"/>
      <c r="F208" s="1" t="s">
        <v>82</v>
      </c>
      <c r="G208" s="4">
        <v>0</v>
      </c>
      <c r="H208" s="5"/>
      <c r="I208" s="4">
        <v>0</v>
      </c>
      <c r="J208" s="5"/>
      <c r="K208" s="4">
        <f t="shared" si="18"/>
        <v>0</v>
      </c>
      <c r="L208" s="5"/>
      <c r="M208" s="6">
        <f t="shared" si="19"/>
        <v>0</v>
      </c>
    </row>
    <row r="209" spans="1:13" hidden="1" x14ac:dyDescent="0.35">
      <c r="A209" s="1"/>
      <c r="B209" s="1"/>
      <c r="C209" s="1"/>
      <c r="D209" s="1"/>
      <c r="E209" s="1"/>
      <c r="F209" s="1" t="s">
        <v>192</v>
      </c>
      <c r="G209" s="4">
        <v>0</v>
      </c>
      <c r="H209" s="5"/>
      <c r="I209" s="4">
        <v>0</v>
      </c>
      <c r="J209" s="5"/>
      <c r="K209" s="4">
        <f t="shared" si="18"/>
        <v>0</v>
      </c>
      <c r="L209" s="5"/>
      <c r="M209" s="6">
        <f t="shared" si="19"/>
        <v>0</v>
      </c>
    </row>
    <row r="210" spans="1:13" hidden="1" x14ac:dyDescent="0.35">
      <c r="A210" s="1"/>
      <c r="B210" s="1"/>
      <c r="C210" s="1"/>
      <c r="D210" s="1"/>
      <c r="E210" s="1"/>
      <c r="F210" s="1" t="s">
        <v>193</v>
      </c>
      <c r="G210" s="4">
        <v>0</v>
      </c>
      <c r="H210" s="5"/>
      <c r="I210" s="4">
        <v>0</v>
      </c>
      <c r="J210" s="5"/>
      <c r="K210" s="4">
        <f t="shared" si="18"/>
        <v>0</v>
      </c>
      <c r="L210" s="5"/>
      <c r="M210" s="6">
        <f t="shared" si="19"/>
        <v>0</v>
      </c>
    </row>
    <row r="211" spans="1:13" hidden="1" x14ac:dyDescent="0.35">
      <c r="A211" s="1"/>
      <c r="B211" s="1"/>
      <c r="C211" s="1"/>
      <c r="D211" s="1"/>
      <c r="E211" s="1"/>
      <c r="F211" s="1" t="s">
        <v>194</v>
      </c>
      <c r="G211" s="4">
        <v>0</v>
      </c>
      <c r="H211" s="5"/>
      <c r="I211" s="4">
        <v>0</v>
      </c>
      <c r="J211" s="5"/>
      <c r="K211" s="4">
        <f t="shared" si="18"/>
        <v>0</v>
      </c>
      <c r="L211" s="5"/>
      <c r="M211" s="6">
        <f t="shared" si="19"/>
        <v>0</v>
      </c>
    </row>
    <row r="212" spans="1:13" hidden="1" x14ac:dyDescent="0.35">
      <c r="A212" s="1"/>
      <c r="B212" s="1"/>
      <c r="C212" s="1"/>
      <c r="D212" s="1"/>
      <c r="E212" s="1"/>
      <c r="F212" s="1" t="s">
        <v>195</v>
      </c>
      <c r="G212" s="4">
        <v>0</v>
      </c>
      <c r="H212" s="5"/>
      <c r="I212" s="4">
        <v>0</v>
      </c>
      <c r="J212" s="5"/>
      <c r="K212" s="4">
        <f t="shared" si="18"/>
        <v>0</v>
      </c>
      <c r="L212" s="5"/>
      <c r="M212" s="6">
        <f t="shared" si="19"/>
        <v>0</v>
      </c>
    </row>
    <row r="213" spans="1:13" hidden="1" x14ac:dyDescent="0.35">
      <c r="A213" s="1"/>
      <c r="B213" s="1"/>
      <c r="C213" s="1"/>
      <c r="D213" s="1"/>
      <c r="E213" s="1"/>
      <c r="F213" s="1" t="s">
        <v>196</v>
      </c>
      <c r="G213" s="4">
        <v>0</v>
      </c>
      <c r="H213" s="5"/>
      <c r="I213" s="4">
        <v>0</v>
      </c>
      <c r="J213" s="5"/>
      <c r="K213" s="4">
        <f t="shared" si="18"/>
        <v>0</v>
      </c>
      <c r="L213" s="5"/>
      <c r="M213" s="6">
        <f t="shared" si="19"/>
        <v>0</v>
      </c>
    </row>
    <row r="214" spans="1:13" hidden="1" x14ac:dyDescent="0.35">
      <c r="A214" s="1"/>
      <c r="B214" s="1"/>
      <c r="C214" s="1"/>
      <c r="D214" s="1"/>
      <c r="E214" s="1"/>
      <c r="F214" s="1" t="s">
        <v>197</v>
      </c>
      <c r="G214" s="4">
        <v>0</v>
      </c>
      <c r="H214" s="5"/>
      <c r="I214" s="4">
        <v>0</v>
      </c>
      <c r="J214" s="5"/>
      <c r="K214" s="4">
        <f t="shared" si="18"/>
        <v>0</v>
      </c>
      <c r="L214" s="5"/>
      <c r="M214" s="6">
        <f t="shared" si="19"/>
        <v>0</v>
      </c>
    </row>
    <row r="215" spans="1:13" hidden="1" x14ac:dyDescent="0.35">
      <c r="A215" s="1"/>
      <c r="B215" s="1"/>
      <c r="C215" s="1"/>
      <c r="D215" s="1"/>
      <c r="E215" s="1"/>
      <c r="F215" s="1" t="s">
        <v>198</v>
      </c>
      <c r="G215" s="4">
        <v>0</v>
      </c>
      <c r="H215" s="5"/>
      <c r="I215" s="4">
        <v>0</v>
      </c>
      <c r="J215" s="5"/>
      <c r="K215" s="4">
        <f t="shared" si="18"/>
        <v>0</v>
      </c>
      <c r="L215" s="5"/>
      <c r="M215" s="6">
        <f t="shared" si="19"/>
        <v>0</v>
      </c>
    </row>
    <row r="216" spans="1:13" ht="15" hidden="1" thickBot="1" x14ac:dyDescent="0.4">
      <c r="A216" s="1"/>
      <c r="B216" s="1"/>
      <c r="C216" s="1"/>
      <c r="D216" s="1"/>
      <c r="E216" s="1"/>
      <c r="F216" s="1" t="s">
        <v>199</v>
      </c>
      <c r="G216" s="7">
        <v>0</v>
      </c>
      <c r="H216" s="5"/>
      <c r="I216" s="7">
        <v>0</v>
      </c>
      <c r="J216" s="5"/>
      <c r="K216" s="7">
        <f t="shared" si="18"/>
        <v>0</v>
      </c>
      <c r="L216" s="5"/>
      <c r="M216" s="8">
        <f t="shared" si="19"/>
        <v>0</v>
      </c>
    </row>
    <row r="217" spans="1:13" hidden="1" x14ac:dyDescent="0.35">
      <c r="A217" s="1"/>
      <c r="B217" s="1"/>
      <c r="C217" s="1"/>
      <c r="D217" s="1"/>
      <c r="E217" s="1" t="s">
        <v>200</v>
      </c>
      <c r="F217" s="1"/>
      <c r="G217" s="4">
        <f>ROUND(SUM(G205:G216),5)</f>
        <v>0</v>
      </c>
      <c r="H217" s="5"/>
      <c r="I217" s="4">
        <f>ROUND(SUM(I205:I216),5)</f>
        <v>0</v>
      </c>
      <c r="J217" s="5"/>
      <c r="K217" s="4">
        <f t="shared" si="18"/>
        <v>0</v>
      </c>
      <c r="L217" s="5"/>
      <c r="M217" s="6">
        <f t="shared" si="19"/>
        <v>0</v>
      </c>
    </row>
    <row r="218" spans="1:13" x14ac:dyDescent="0.35">
      <c r="A218" s="1"/>
      <c r="B218" s="1"/>
      <c r="C218" s="1"/>
      <c r="D218" s="1"/>
      <c r="E218" s="1" t="s">
        <v>201</v>
      </c>
      <c r="F218" s="1"/>
      <c r="G218" s="4"/>
      <c r="H218" s="5"/>
      <c r="I218" s="4"/>
      <c r="J218" s="5"/>
      <c r="K218" s="4"/>
      <c r="L218" s="5"/>
      <c r="M218" s="6"/>
    </row>
    <row r="219" spans="1:13" hidden="1" x14ac:dyDescent="0.35">
      <c r="A219" s="1"/>
      <c r="B219" s="1"/>
      <c r="C219" s="1"/>
      <c r="D219" s="1"/>
      <c r="E219" s="1"/>
      <c r="F219" s="1" t="s">
        <v>202</v>
      </c>
      <c r="G219" s="4">
        <v>0</v>
      </c>
      <c r="H219" s="5"/>
      <c r="I219" s="4">
        <v>0</v>
      </c>
      <c r="J219" s="5"/>
      <c r="K219" s="4">
        <f t="shared" ref="K219:K224" si="20">ROUND((G219-I219),5)</f>
        <v>0</v>
      </c>
      <c r="L219" s="5"/>
      <c r="M219" s="6">
        <f t="shared" ref="M219:M224" si="21">ROUND(IF(I219=0, IF(G219=0, 0, 1), G219/I219),5)</f>
        <v>0</v>
      </c>
    </row>
    <row r="220" spans="1:13" x14ac:dyDescent="0.35">
      <c r="A220" s="1"/>
      <c r="B220" s="1"/>
      <c r="C220" s="1"/>
      <c r="D220" s="1"/>
      <c r="E220" s="1"/>
      <c r="F220" s="1" t="s">
        <v>203</v>
      </c>
      <c r="G220" s="4">
        <v>0</v>
      </c>
      <c r="H220" s="5"/>
      <c r="I220" s="4">
        <v>15000</v>
      </c>
      <c r="J220" s="5"/>
      <c r="K220" s="4">
        <f t="shared" si="20"/>
        <v>-15000</v>
      </c>
      <c r="L220" s="5"/>
      <c r="M220" s="6">
        <f t="shared" si="21"/>
        <v>0</v>
      </c>
    </row>
    <row r="221" spans="1:13" x14ac:dyDescent="0.35">
      <c r="A221" s="1"/>
      <c r="B221" s="1"/>
      <c r="C221" s="1"/>
      <c r="D221" s="1"/>
      <c r="E221" s="1"/>
      <c r="F221" s="1" t="s">
        <v>204</v>
      </c>
      <c r="G221" s="4">
        <v>0</v>
      </c>
      <c r="H221" s="5"/>
      <c r="I221" s="4">
        <v>8000</v>
      </c>
      <c r="J221" s="5"/>
      <c r="K221" s="4">
        <f t="shared" si="20"/>
        <v>-8000</v>
      </c>
      <c r="L221" s="5"/>
      <c r="M221" s="6">
        <f t="shared" si="21"/>
        <v>0</v>
      </c>
    </row>
    <row r="222" spans="1:13" x14ac:dyDescent="0.35">
      <c r="A222" s="1"/>
      <c r="B222" s="1"/>
      <c r="C222" s="1"/>
      <c r="D222" s="1"/>
      <c r="E222" s="1"/>
      <c r="F222" s="1" t="s">
        <v>205</v>
      </c>
      <c r="G222" s="4">
        <v>602</v>
      </c>
      <c r="H222" s="5"/>
      <c r="I222" s="4">
        <v>1000</v>
      </c>
      <c r="J222" s="5"/>
      <c r="K222" s="4">
        <f t="shared" si="20"/>
        <v>-398</v>
      </c>
      <c r="L222" s="5"/>
      <c r="M222" s="6">
        <f t="shared" si="21"/>
        <v>0.60199999999999998</v>
      </c>
    </row>
    <row r="223" spans="1:13" ht="15" thickBot="1" x14ac:dyDescent="0.4">
      <c r="A223" s="1"/>
      <c r="B223" s="1"/>
      <c r="C223" s="1"/>
      <c r="D223" s="1"/>
      <c r="E223" s="1"/>
      <c r="F223" s="1" t="s">
        <v>206</v>
      </c>
      <c r="G223" s="7">
        <v>0</v>
      </c>
      <c r="H223" s="5"/>
      <c r="I223" s="7">
        <v>0</v>
      </c>
      <c r="J223" s="5"/>
      <c r="K223" s="7">
        <f t="shared" si="20"/>
        <v>0</v>
      </c>
      <c r="L223" s="5"/>
      <c r="M223" s="8">
        <f t="shared" si="21"/>
        <v>0</v>
      </c>
    </row>
    <row r="224" spans="1:13" x14ac:dyDescent="0.35">
      <c r="A224" s="1"/>
      <c r="B224" s="1"/>
      <c r="C224" s="1"/>
      <c r="D224" s="1"/>
      <c r="E224" s="1" t="s">
        <v>207</v>
      </c>
      <c r="F224" s="1"/>
      <c r="G224" s="4">
        <f>ROUND(SUM(G218:G223),5)</f>
        <v>602</v>
      </c>
      <c r="H224" s="5"/>
      <c r="I224" s="4">
        <f>ROUND(SUM(I218:I223),5)</f>
        <v>24000</v>
      </c>
      <c r="J224" s="5"/>
      <c r="K224" s="4">
        <f t="shared" si="20"/>
        <v>-23398</v>
      </c>
      <c r="L224" s="5"/>
      <c r="M224" s="6">
        <f t="shared" si="21"/>
        <v>2.5080000000000002E-2</v>
      </c>
    </row>
    <row r="225" spans="1:13" x14ac:dyDescent="0.35">
      <c r="A225" s="1"/>
      <c r="B225" s="1"/>
      <c r="C225" s="1"/>
      <c r="D225" s="1"/>
      <c r="E225" s="1" t="s">
        <v>208</v>
      </c>
      <c r="F225" s="1"/>
      <c r="G225" s="4"/>
      <c r="H225" s="5"/>
      <c r="I225" s="4"/>
      <c r="J225" s="5"/>
      <c r="K225" s="4"/>
      <c r="L225" s="5"/>
      <c r="M225" s="6"/>
    </row>
    <row r="226" spans="1:13" x14ac:dyDescent="0.35">
      <c r="A226" s="1"/>
      <c r="B226" s="1"/>
      <c r="C226" s="1"/>
      <c r="D226" s="1"/>
      <c r="E226" s="1"/>
      <c r="F226" s="1" t="s">
        <v>209</v>
      </c>
      <c r="G226" s="4">
        <v>595</v>
      </c>
      <c r="H226" s="5"/>
      <c r="I226" s="4">
        <v>6000</v>
      </c>
      <c r="J226" s="5"/>
      <c r="K226" s="4">
        <f t="shared" ref="K226:K239" si="22">ROUND((G226-I226),5)</f>
        <v>-5405</v>
      </c>
      <c r="L226" s="5"/>
      <c r="M226" s="6">
        <f t="shared" ref="M226:M239" si="23">ROUND(IF(I226=0, IF(G226=0, 0, 1), G226/I226),5)</f>
        <v>9.9169999999999994E-2</v>
      </c>
    </row>
    <row r="227" spans="1:13" hidden="1" x14ac:dyDescent="0.35">
      <c r="A227" s="1"/>
      <c r="B227" s="1"/>
      <c r="C227" s="1"/>
      <c r="D227" s="1"/>
      <c r="E227" s="1"/>
      <c r="F227" s="1" t="s">
        <v>210</v>
      </c>
      <c r="G227" s="4">
        <v>0</v>
      </c>
      <c r="H227" s="5"/>
      <c r="I227" s="4">
        <v>0</v>
      </c>
      <c r="J227" s="5"/>
      <c r="K227" s="4">
        <f t="shared" si="22"/>
        <v>0</v>
      </c>
      <c r="L227" s="5"/>
      <c r="M227" s="6">
        <f t="shared" si="23"/>
        <v>0</v>
      </c>
    </row>
    <row r="228" spans="1:13" hidden="1" x14ac:dyDescent="0.35">
      <c r="A228" s="1"/>
      <c r="B228" s="1"/>
      <c r="C228" s="1"/>
      <c r="D228" s="1"/>
      <c r="E228" s="1"/>
      <c r="F228" s="1" t="s">
        <v>174</v>
      </c>
      <c r="G228" s="4">
        <v>0</v>
      </c>
      <c r="H228" s="5"/>
      <c r="I228" s="4">
        <v>0</v>
      </c>
      <c r="J228" s="5"/>
      <c r="K228" s="4">
        <f t="shared" si="22"/>
        <v>0</v>
      </c>
      <c r="L228" s="5"/>
      <c r="M228" s="6">
        <f t="shared" si="23"/>
        <v>0</v>
      </c>
    </row>
    <row r="229" spans="1:13" x14ac:dyDescent="0.35">
      <c r="A229" s="1"/>
      <c r="B229" s="1"/>
      <c r="C229" s="1"/>
      <c r="D229" s="1"/>
      <c r="E229" s="1"/>
      <c r="F229" s="1" t="s">
        <v>77</v>
      </c>
      <c r="G229" s="4">
        <v>0</v>
      </c>
      <c r="H229" s="5"/>
      <c r="I229" s="4">
        <v>460</v>
      </c>
      <c r="J229" s="5"/>
      <c r="K229" s="4">
        <f t="shared" si="22"/>
        <v>-460</v>
      </c>
      <c r="L229" s="5"/>
      <c r="M229" s="6">
        <f t="shared" si="23"/>
        <v>0</v>
      </c>
    </row>
    <row r="230" spans="1:13" x14ac:dyDescent="0.35">
      <c r="A230" s="1"/>
      <c r="B230" s="1"/>
      <c r="C230" s="1"/>
      <c r="D230" s="1"/>
      <c r="E230" s="1"/>
      <c r="F230" s="1" t="s">
        <v>78</v>
      </c>
      <c r="G230" s="4">
        <v>0</v>
      </c>
      <c r="H230" s="5"/>
      <c r="I230" s="4">
        <v>100</v>
      </c>
      <c r="J230" s="5"/>
      <c r="K230" s="4">
        <f t="shared" si="22"/>
        <v>-100</v>
      </c>
      <c r="L230" s="5"/>
      <c r="M230" s="6">
        <f t="shared" si="23"/>
        <v>0</v>
      </c>
    </row>
    <row r="231" spans="1:13" x14ac:dyDescent="0.35">
      <c r="A231" s="1"/>
      <c r="B231" s="1"/>
      <c r="C231" s="1"/>
      <c r="D231" s="1"/>
      <c r="E231" s="1"/>
      <c r="F231" s="1" t="s">
        <v>211</v>
      </c>
      <c r="G231" s="4">
        <v>0</v>
      </c>
      <c r="H231" s="5"/>
      <c r="I231" s="4">
        <v>500</v>
      </c>
      <c r="J231" s="5"/>
      <c r="K231" s="4">
        <f t="shared" si="22"/>
        <v>-500</v>
      </c>
      <c r="L231" s="5"/>
      <c r="M231" s="6">
        <f t="shared" si="23"/>
        <v>0</v>
      </c>
    </row>
    <row r="232" spans="1:13" x14ac:dyDescent="0.35">
      <c r="A232" s="1"/>
      <c r="B232" s="1"/>
      <c r="C232" s="1"/>
      <c r="D232" s="1"/>
      <c r="E232" s="1"/>
      <c r="F232" s="1" t="s">
        <v>83</v>
      </c>
      <c r="G232" s="4">
        <v>101.11</v>
      </c>
      <c r="H232" s="5"/>
      <c r="I232" s="4">
        <v>500</v>
      </c>
      <c r="J232" s="5"/>
      <c r="K232" s="4">
        <f t="shared" si="22"/>
        <v>-398.89</v>
      </c>
      <c r="L232" s="5"/>
      <c r="M232" s="6">
        <f t="shared" si="23"/>
        <v>0.20222000000000001</v>
      </c>
    </row>
    <row r="233" spans="1:13" hidden="1" x14ac:dyDescent="0.35">
      <c r="A233" s="1"/>
      <c r="B233" s="1"/>
      <c r="C233" s="1"/>
      <c r="D233" s="1"/>
      <c r="E233" s="1"/>
      <c r="F233" s="1" t="s">
        <v>212</v>
      </c>
      <c r="G233" s="4">
        <v>0</v>
      </c>
      <c r="H233" s="5"/>
      <c r="I233" s="4">
        <v>0</v>
      </c>
      <c r="J233" s="5"/>
      <c r="K233" s="4">
        <f t="shared" si="22"/>
        <v>0</v>
      </c>
      <c r="L233" s="5"/>
      <c r="M233" s="6">
        <f t="shared" si="23"/>
        <v>0</v>
      </c>
    </row>
    <row r="234" spans="1:13" x14ac:dyDescent="0.35">
      <c r="A234" s="1"/>
      <c r="B234" s="1"/>
      <c r="C234" s="1"/>
      <c r="D234" s="1"/>
      <c r="E234" s="1"/>
      <c r="F234" s="1" t="s">
        <v>85</v>
      </c>
      <c r="G234" s="4">
        <v>0</v>
      </c>
      <c r="H234" s="5"/>
      <c r="I234" s="4">
        <v>1000</v>
      </c>
      <c r="J234" s="5"/>
      <c r="K234" s="4">
        <f t="shared" si="22"/>
        <v>-1000</v>
      </c>
      <c r="L234" s="5"/>
      <c r="M234" s="6">
        <f t="shared" si="23"/>
        <v>0</v>
      </c>
    </row>
    <row r="235" spans="1:13" hidden="1" x14ac:dyDescent="0.35">
      <c r="A235" s="1"/>
      <c r="B235" s="1"/>
      <c r="C235" s="1"/>
      <c r="D235" s="1"/>
      <c r="E235" s="1"/>
      <c r="F235" s="1" t="s">
        <v>213</v>
      </c>
      <c r="G235" s="4">
        <v>0</v>
      </c>
      <c r="H235" s="5"/>
      <c r="I235" s="4">
        <v>0</v>
      </c>
      <c r="J235" s="5"/>
      <c r="K235" s="4">
        <f t="shared" si="22"/>
        <v>0</v>
      </c>
      <c r="L235" s="5"/>
      <c r="M235" s="6">
        <f t="shared" si="23"/>
        <v>0</v>
      </c>
    </row>
    <row r="236" spans="1:13" hidden="1" x14ac:dyDescent="0.35">
      <c r="A236" s="1"/>
      <c r="B236" s="1"/>
      <c r="C236" s="1"/>
      <c r="D236" s="1"/>
      <c r="E236" s="1"/>
      <c r="F236" s="1" t="s">
        <v>214</v>
      </c>
      <c r="G236" s="4">
        <v>0</v>
      </c>
      <c r="H236" s="5"/>
      <c r="I236" s="4">
        <v>0</v>
      </c>
      <c r="J236" s="5"/>
      <c r="K236" s="4">
        <f t="shared" si="22"/>
        <v>0</v>
      </c>
      <c r="L236" s="5"/>
      <c r="M236" s="6">
        <f t="shared" si="23"/>
        <v>0</v>
      </c>
    </row>
    <row r="237" spans="1:13" hidden="1" x14ac:dyDescent="0.35">
      <c r="A237" s="1"/>
      <c r="B237" s="1"/>
      <c r="C237" s="1"/>
      <c r="D237" s="1"/>
      <c r="E237" s="1"/>
      <c r="F237" s="1" t="s">
        <v>121</v>
      </c>
      <c r="G237" s="4">
        <v>0</v>
      </c>
      <c r="H237" s="5"/>
      <c r="I237" s="4">
        <v>0</v>
      </c>
      <c r="J237" s="5"/>
      <c r="K237" s="4">
        <f t="shared" si="22"/>
        <v>0</v>
      </c>
      <c r="L237" s="5"/>
      <c r="M237" s="6">
        <f t="shared" si="23"/>
        <v>0</v>
      </c>
    </row>
    <row r="238" spans="1:13" ht="15" thickBot="1" x14ac:dyDescent="0.4">
      <c r="A238" s="1"/>
      <c r="B238" s="1"/>
      <c r="C238" s="1"/>
      <c r="D238" s="1"/>
      <c r="E238" s="1"/>
      <c r="F238" s="1" t="s">
        <v>215</v>
      </c>
      <c r="G238" s="7">
        <v>0</v>
      </c>
      <c r="H238" s="5"/>
      <c r="I238" s="7">
        <v>0</v>
      </c>
      <c r="J238" s="5"/>
      <c r="K238" s="7">
        <f t="shared" si="22"/>
        <v>0</v>
      </c>
      <c r="L238" s="5"/>
      <c r="M238" s="8">
        <f t="shared" si="23"/>
        <v>0</v>
      </c>
    </row>
    <row r="239" spans="1:13" x14ac:dyDescent="0.35">
      <c r="A239" s="1"/>
      <c r="B239" s="1"/>
      <c r="C239" s="1"/>
      <c r="D239" s="1"/>
      <c r="E239" s="1" t="s">
        <v>216</v>
      </c>
      <c r="F239" s="1"/>
      <c r="G239" s="4">
        <f>ROUND(SUM(G225:G238),5)</f>
        <v>696.11</v>
      </c>
      <c r="H239" s="5"/>
      <c r="I239" s="4">
        <f>ROUND(SUM(I225:I238),5)</f>
        <v>8560</v>
      </c>
      <c r="J239" s="5"/>
      <c r="K239" s="4">
        <f t="shared" si="22"/>
        <v>-7863.89</v>
      </c>
      <c r="L239" s="5"/>
      <c r="M239" s="6">
        <f t="shared" si="23"/>
        <v>8.1320000000000003E-2</v>
      </c>
    </row>
    <row r="240" spans="1:13" hidden="1" x14ac:dyDescent="0.35">
      <c r="A240" s="1"/>
      <c r="B240" s="1"/>
      <c r="C240" s="1"/>
      <c r="D240" s="1"/>
      <c r="E240" s="1" t="s">
        <v>217</v>
      </c>
      <c r="F240" s="1"/>
      <c r="G240" s="4"/>
      <c r="H240" s="5"/>
      <c r="I240" s="4"/>
      <c r="J240" s="5"/>
      <c r="K240" s="4"/>
      <c r="L240" s="5"/>
      <c r="M240" s="6"/>
    </row>
    <row r="241" spans="1:13" hidden="1" x14ac:dyDescent="0.35">
      <c r="A241" s="1"/>
      <c r="B241" s="1"/>
      <c r="C241" s="1"/>
      <c r="D241" s="1"/>
      <c r="E241" s="1"/>
      <c r="F241" s="1" t="s">
        <v>218</v>
      </c>
      <c r="G241" s="4">
        <v>0</v>
      </c>
      <c r="H241" s="5"/>
      <c r="I241" s="4">
        <v>0</v>
      </c>
      <c r="J241" s="5"/>
      <c r="K241" s="4">
        <f t="shared" ref="K241:K247" si="24">ROUND((G241-I241),5)</f>
        <v>0</v>
      </c>
      <c r="L241" s="5"/>
      <c r="M241" s="6">
        <f t="shared" ref="M241:M247" si="25">ROUND(IF(I241=0, IF(G241=0, 0, 1), G241/I241),5)</f>
        <v>0</v>
      </c>
    </row>
    <row r="242" spans="1:13" hidden="1" x14ac:dyDescent="0.35">
      <c r="A242" s="1"/>
      <c r="B242" s="1"/>
      <c r="C242" s="1"/>
      <c r="D242" s="1"/>
      <c r="E242" s="1"/>
      <c r="F242" s="1" t="s">
        <v>219</v>
      </c>
      <c r="G242" s="4">
        <v>0</v>
      </c>
      <c r="H242" s="5"/>
      <c r="I242" s="4">
        <v>0</v>
      </c>
      <c r="J242" s="5"/>
      <c r="K242" s="4">
        <f t="shared" si="24"/>
        <v>0</v>
      </c>
      <c r="L242" s="5"/>
      <c r="M242" s="6">
        <f t="shared" si="25"/>
        <v>0</v>
      </c>
    </row>
    <row r="243" spans="1:13" hidden="1" x14ac:dyDescent="0.35">
      <c r="A243" s="1"/>
      <c r="B243" s="1"/>
      <c r="C243" s="1"/>
      <c r="D243" s="1"/>
      <c r="E243" s="1"/>
      <c r="F243" s="1" t="s">
        <v>83</v>
      </c>
      <c r="G243" s="4">
        <v>0</v>
      </c>
      <c r="H243" s="5"/>
      <c r="I243" s="4">
        <v>0</v>
      </c>
      <c r="J243" s="5"/>
      <c r="K243" s="4">
        <f t="shared" si="24"/>
        <v>0</v>
      </c>
      <c r="L243" s="5"/>
      <c r="M243" s="6">
        <f t="shared" si="25"/>
        <v>0</v>
      </c>
    </row>
    <row r="244" spans="1:13" hidden="1" x14ac:dyDescent="0.35">
      <c r="A244" s="1"/>
      <c r="B244" s="1"/>
      <c r="C244" s="1"/>
      <c r="D244" s="1"/>
      <c r="E244" s="1"/>
      <c r="F244" s="1" t="s">
        <v>220</v>
      </c>
      <c r="G244" s="4">
        <v>0</v>
      </c>
      <c r="H244" s="5"/>
      <c r="I244" s="4">
        <v>0</v>
      </c>
      <c r="J244" s="5"/>
      <c r="K244" s="4">
        <f t="shared" si="24"/>
        <v>0</v>
      </c>
      <c r="L244" s="5"/>
      <c r="M244" s="6">
        <f t="shared" si="25"/>
        <v>0</v>
      </c>
    </row>
    <row r="245" spans="1:13" hidden="1" x14ac:dyDescent="0.35">
      <c r="A245" s="1"/>
      <c r="B245" s="1"/>
      <c r="C245" s="1"/>
      <c r="D245" s="1"/>
      <c r="E245" s="1"/>
      <c r="F245" s="1" t="s">
        <v>85</v>
      </c>
      <c r="G245" s="4">
        <v>0</v>
      </c>
      <c r="H245" s="5"/>
      <c r="I245" s="4">
        <v>0</v>
      </c>
      <c r="J245" s="5"/>
      <c r="K245" s="4">
        <f t="shared" si="24"/>
        <v>0</v>
      </c>
      <c r="L245" s="5"/>
      <c r="M245" s="6">
        <f t="shared" si="25"/>
        <v>0</v>
      </c>
    </row>
    <row r="246" spans="1:13" ht="15" hidden="1" thickBot="1" x14ac:dyDescent="0.4">
      <c r="A246" s="1"/>
      <c r="B246" s="1"/>
      <c r="C246" s="1"/>
      <c r="D246" s="1"/>
      <c r="E246" s="1"/>
      <c r="F246" s="1" t="s">
        <v>221</v>
      </c>
      <c r="G246" s="7">
        <v>0</v>
      </c>
      <c r="H246" s="5"/>
      <c r="I246" s="7">
        <v>0</v>
      </c>
      <c r="J246" s="5"/>
      <c r="K246" s="7">
        <f t="shared" si="24"/>
        <v>0</v>
      </c>
      <c r="L246" s="5"/>
      <c r="M246" s="8">
        <f t="shared" si="25"/>
        <v>0</v>
      </c>
    </row>
    <row r="247" spans="1:13" hidden="1" x14ac:dyDescent="0.35">
      <c r="A247" s="1"/>
      <c r="B247" s="1"/>
      <c r="C247" s="1"/>
      <c r="D247" s="1"/>
      <c r="E247" s="1" t="s">
        <v>222</v>
      </c>
      <c r="F247" s="1"/>
      <c r="G247" s="4">
        <f>ROUND(SUM(G240:G246),5)</f>
        <v>0</v>
      </c>
      <c r="H247" s="5"/>
      <c r="I247" s="4">
        <f>ROUND(SUM(I240:I246),5)</f>
        <v>0</v>
      </c>
      <c r="J247" s="5"/>
      <c r="K247" s="4">
        <f t="shared" si="24"/>
        <v>0</v>
      </c>
      <c r="L247" s="5"/>
      <c r="M247" s="6">
        <f t="shared" si="25"/>
        <v>0</v>
      </c>
    </row>
    <row r="248" spans="1:13" hidden="1" x14ac:dyDescent="0.35">
      <c r="A248" s="1"/>
      <c r="B248" s="1"/>
      <c r="C248" s="1"/>
      <c r="D248" s="1"/>
      <c r="E248" s="1" t="s">
        <v>223</v>
      </c>
      <c r="F248" s="1"/>
      <c r="G248" s="4"/>
      <c r="H248" s="5"/>
      <c r="I248" s="4"/>
      <c r="J248" s="5"/>
      <c r="K248" s="4"/>
      <c r="L248" s="5"/>
      <c r="M248" s="6"/>
    </row>
    <row r="249" spans="1:13" hidden="1" x14ac:dyDescent="0.35">
      <c r="A249" s="1"/>
      <c r="B249" s="1"/>
      <c r="C249" s="1"/>
      <c r="D249" s="1"/>
      <c r="E249" s="1"/>
      <c r="F249" s="1" t="s">
        <v>85</v>
      </c>
      <c r="G249" s="4">
        <v>0</v>
      </c>
      <c r="H249" s="5"/>
      <c r="I249" s="4">
        <v>0</v>
      </c>
      <c r="J249" s="5"/>
      <c r="K249" s="4">
        <f>ROUND((G249-I249),5)</f>
        <v>0</v>
      </c>
      <c r="L249" s="5"/>
      <c r="M249" s="6">
        <f>ROUND(IF(I249=0, IF(G249=0, 0, 1), G249/I249),5)</f>
        <v>0</v>
      </c>
    </row>
    <row r="250" spans="1:13" ht="15" hidden="1" thickBot="1" x14ac:dyDescent="0.4">
      <c r="A250" s="1"/>
      <c r="B250" s="1"/>
      <c r="C250" s="1"/>
      <c r="D250" s="1"/>
      <c r="E250" s="1"/>
      <c r="F250" s="1" t="s">
        <v>224</v>
      </c>
      <c r="G250" s="7">
        <v>0</v>
      </c>
      <c r="H250" s="5"/>
      <c r="I250" s="7">
        <v>0</v>
      </c>
      <c r="J250" s="5"/>
      <c r="K250" s="7">
        <f>ROUND((G250-I250),5)</f>
        <v>0</v>
      </c>
      <c r="L250" s="5"/>
      <c r="M250" s="8">
        <f>ROUND(IF(I250=0, IF(G250=0, 0, 1), G250/I250),5)</f>
        <v>0</v>
      </c>
    </row>
    <row r="251" spans="1:13" hidden="1" x14ac:dyDescent="0.35">
      <c r="A251" s="1"/>
      <c r="B251" s="1"/>
      <c r="C251" s="1"/>
      <c r="D251" s="1"/>
      <c r="E251" s="1" t="s">
        <v>225</v>
      </c>
      <c r="F251" s="1"/>
      <c r="G251" s="4">
        <f>ROUND(SUM(G248:G250),5)</f>
        <v>0</v>
      </c>
      <c r="H251" s="5"/>
      <c r="I251" s="4">
        <f>ROUND(SUM(I248:I250),5)</f>
        <v>0</v>
      </c>
      <c r="J251" s="5"/>
      <c r="K251" s="4">
        <f>ROUND((G251-I251),5)</f>
        <v>0</v>
      </c>
      <c r="L251" s="5"/>
      <c r="M251" s="6">
        <f>ROUND(IF(I251=0, IF(G251=0, 0, 1), G251/I251),5)</f>
        <v>0</v>
      </c>
    </row>
    <row r="252" spans="1:13" hidden="1" x14ac:dyDescent="0.35">
      <c r="A252" s="1"/>
      <c r="B252" s="1"/>
      <c r="C252" s="1"/>
      <c r="D252" s="1"/>
      <c r="E252" s="1" t="s">
        <v>226</v>
      </c>
      <c r="F252" s="1"/>
      <c r="G252" s="4"/>
      <c r="H252" s="5"/>
      <c r="I252" s="4"/>
      <c r="J252" s="5"/>
      <c r="K252" s="4"/>
      <c r="L252" s="5"/>
      <c r="M252" s="6"/>
    </row>
    <row r="253" spans="1:13" hidden="1" x14ac:dyDescent="0.35">
      <c r="A253" s="1"/>
      <c r="B253" s="1"/>
      <c r="C253" s="1"/>
      <c r="D253" s="1"/>
      <c r="E253" s="1"/>
      <c r="F253" s="1" t="s">
        <v>227</v>
      </c>
      <c r="G253" s="4">
        <v>0</v>
      </c>
      <c r="H253" s="5"/>
      <c r="I253" s="4">
        <v>0</v>
      </c>
      <c r="J253" s="5"/>
      <c r="K253" s="4">
        <f>ROUND((G253-I253),5)</f>
        <v>0</v>
      </c>
      <c r="L253" s="5"/>
      <c r="M253" s="6">
        <f>ROUND(IF(I253=0, IF(G253=0, 0, 1), G253/I253),5)</f>
        <v>0</v>
      </c>
    </row>
    <row r="254" spans="1:13" ht="15" hidden="1" thickBot="1" x14ac:dyDescent="0.4">
      <c r="A254" s="1"/>
      <c r="B254" s="1"/>
      <c r="C254" s="1"/>
      <c r="D254" s="1"/>
      <c r="E254" s="1"/>
      <c r="F254" s="1" t="s">
        <v>228</v>
      </c>
      <c r="G254" s="7">
        <v>0</v>
      </c>
      <c r="H254" s="5"/>
      <c r="I254" s="7">
        <v>0</v>
      </c>
      <c r="J254" s="5"/>
      <c r="K254" s="7">
        <f>ROUND((G254-I254),5)</f>
        <v>0</v>
      </c>
      <c r="L254" s="5"/>
      <c r="M254" s="8">
        <f>ROUND(IF(I254=0, IF(G254=0, 0, 1), G254/I254),5)</f>
        <v>0</v>
      </c>
    </row>
    <row r="255" spans="1:13" hidden="1" x14ac:dyDescent="0.35">
      <c r="A255" s="1"/>
      <c r="B255" s="1"/>
      <c r="C255" s="1"/>
      <c r="D255" s="1"/>
      <c r="E255" s="1" t="s">
        <v>229</v>
      </c>
      <c r="F255" s="1"/>
      <c r="G255" s="4">
        <f>ROUND(SUM(G252:G254),5)</f>
        <v>0</v>
      </c>
      <c r="H255" s="5"/>
      <c r="I255" s="4">
        <f>ROUND(SUM(I252:I254),5)</f>
        <v>0</v>
      </c>
      <c r="J255" s="5"/>
      <c r="K255" s="4">
        <f>ROUND((G255-I255),5)</f>
        <v>0</v>
      </c>
      <c r="L255" s="5"/>
      <c r="M255" s="6">
        <f>ROUND(IF(I255=0, IF(G255=0, 0, 1), G255/I255),5)</f>
        <v>0</v>
      </c>
    </row>
    <row r="256" spans="1:13" hidden="1" x14ac:dyDescent="0.35">
      <c r="A256" s="1"/>
      <c r="B256" s="1"/>
      <c r="C256" s="1"/>
      <c r="D256" s="1"/>
      <c r="E256" s="1" t="s">
        <v>230</v>
      </c>
      <c r="F256" s="1"/>
      <c r="G256" s="4">
        <v>0</v>
      </c>
      <c r="H256" s="5"/>
      <c r="I256" s="4">
        <v>0</v>
      </c>
      <c r="J256" s="5"/>
      <c r="K256" s="4">
        <f>ROUND((G256-I256),5)</f>
        <v>0</v>
      </c>
      <c r="L256" s="5"/>
      <c r="M256" s="6">
        <f>ROUND(IF(I256=0, IF(G256=0, 0, 1), G256/I256),5)</f>
        <v>0</v>
      </c>
    </row>
    <row r="257" spans="1:13" x14ac:dyDescent="0.35">
      <c r="A257" s="1"/>
      <c r="B257" s="1"/>
      <c r="C257" s="1"/>
      <c r="D257" s="1"/>
      <c r="E257" s="1" t="s">
        <v>231</v>
      </c>
      <c r="F257" s="1"/>
      <c r="G257" s="4"/>
      <c r="H257" s="5"/>
      <c r="I257" s="4"/>
      <c r="J257" s="5"/>
      <c r="K257" s="4"/>
      <c r="L257" s="5"/>
      <c r="M257" s="6"/>
    </row>
    <row r="258" spans="1:13" x14ac:dyDescent="0.35">
      <c r="A258" s="1"/>
      <c r="B258" s="1"/>
      <c r="C258" s="1"/>
      <c r="D258" s="1"/>
      <c r="E258" s="1"/>
      <c r="F258" s="1" t="s">
        <v>232</v>
      </c>
      <c r="G258" s="4">
        <v>5451.02</v>
      </c>
      <c r="H258" s="5"/>
      <c r="I258" s="24">
        <v>27000</v>
      </c>
      <c r="J258" s="5"/>
      <c r="K258" s="4">
        <f t="shared" ref="K258:K274" si="26">ROUND((G258-I258),5)</f>
        <v>-21548.98</v>
      </c>
      <c r="L258" s="5"/>
      <c r="M258" s="6">
        <f t="shared" ref="M258:M274" si="27">ROUND(IF(I258=0, IF(G258=0, 0, 1), G258/I258),5)</f>
        <v>0.20188999999999999</v>
      </c>
    </row>
    <row r="259" spans="1:13" hidden="1" x14ac:dyDescent="0.35">
      <c r="A259" s="1"/>
      <c r="B259" s="1"/>
      <c r="C259" s="1"/>
      <c r="D259" s="1"/>
      <c r="E259" s="1"/>
      <c r="F259" s="1" t="s">
        <v>153</v>
      </c>
      <c r="G259" s="4">
        <v>0</v>
      </c>
      <c r="H259" s="5"/>
      <c r="I259" s="24">
        <v>0</v>
      </c>
      <c r="J259" s="5"/>
      <c r="K259" s="4">
        <f t="shared" si="26"/>
        <v>0</v>
      </c>
      <c r="L259" s="5"/>
      <c r="M259" s="6">
        <f t="shared" si="27"/>
        <v>0</v>
      </c>
    </row>
    <row r="260" spans="1:13" x14ac:dyDescent="0.35">
      <c r="A260" s="1"/>
      <c r="B260" s="1"/>
      <c r="C260" s="1"/>
      <c r="D260" s="1"/>
      <c r="E260" s="1"/>
      <c r="F260" s="1" t="s">
        <v>77</v>
      </c>
      <c r="G260" s="4">
        <v>127.9</v>
      </c>
      <c r="H260" s="5"/>
      <c r="I260" s="24">
        <v>2065</v>
      </c>
      <c r="J260" s="5"/>
      <c r="K260" s="4">
        <f t="shared" si="26"/>
        <v>-1937.1</v>
      </c>
      <c r="L260" s="5"/>
      <c r="M260" s="6">
        <f t="shared" si="27"/>
        <v>6.1940000000000002E-2</v>
      </c>
    </row>
    <row r="261" spans="1:13" x14ac:dyDescent="0.35">
      <c r="A261" s="1"/>
      <c r="B261" s="1"/>
      <c r="C261" s="1"/>
      <c r="D261" s="1"/>
      <c r="E261" s="1"/>
      <c r="F261" s="1" t="s">
        <v>113</v>
      </c>
      <c r="G261" s="4">
        <v>0</v>
      </c>
      <c r="H261" s="5"/>
      <c r="I261" s="24">
        <v>700</v>
      </c>
      <c r="J261" s="5"/>
      <c r="K261" s="4">
        <f t="shared" si="26"/>
        <v>-700</v>
      </c>
      <c r="L261" s="5"/>
      <c r="M261" s="6">
        <f t="shared" si="27"/>
        <v>0</v>
      </c>
    </row>
    <row r="262" spans="1:13" x14ac:dyDescent="0.35">
      <c r="A262" s="1"/>
      <c r="B262" s="1"/>
      <c r="C262" s="1"/>
      <c r="D262" s="1"/>
      <c r="E262" s="1"/>
      <c r="F262" s="1" t="s">
        <v>82</v>
      </c>
      <c r="G262" s="4">
        <v>3750</v>
      </c>
      <c r="H262" s="5"/>
      <c r="I262" s="24">
        <v>4000</v>
      </c>
      <c r="J262" s="5"/>
      <c r="K262" s="4">
        <f t="shared" si="26"/>
        <v>-250</v>
      </c>
      <c r="L262" s="5"/>
      <c r="M262" s="6">
        <f t="shared" si="27"/>
        <v>0.9375</v>
      </c>
    </row>
    <row r="263" spans="1:13" x14ac:dyDescent="0.35">
      <c r="A263" s="1"/>
      <c r="B263" s="1"/>
      <c r="C263" s="1"/>
      <c r="D263" s="1"/>
      <c r="E263" s="1"/>
      <c r="F263" s="1" t="s">
        <v>60</v>
      </c>
      <c r="G263" s="4">
        <v>21898.36</v>
      </c>
      <c r="H263" s="5"/>
      <c r="I263" s="4">
        <v>32000</v>
      </c>
      <c r="J263" s="5"/>
      <c r="K263" s="4">
        <f t="shared" si="26"/>
        <v>-10101.64</v>
      </c>
      <c r="L263" s="5"/>
      <c r="M263" s="6">
        <f t="shared" si="27"/>
        <v>0.68432000000000004</v>
      </c>
    </row>
    <row r="264" spans="1:13" x14ac:dyDescent="0.35">
      <c r="A264" s="1"/>
      <c r="B264" s="1"/>
      <c r="C264" s="1"/>
      <c r="D264" s="1"/>
      <c r="E264" s="1"/>
      <c r="F264" s="1" t="s">
        <v>177</v>
      </c>
      <c r="G264" s="4">
        <v>0</v>
      </c>
      <c r="H264" s="5"/>
      <c r="I264" s="4">
        <v>5000</v>
      </c>
      <c r="J264" s="5"/>
      <c r="K264" s="4">
        <f t="shared" si="26"/>
        <v>-5000</v>
      </c>
      <c r="L264" s="5"/>
      <c r="M264" s="6">
        <f t="shared" si="27"/>
        <v>0</v>
      </c>
    </row>
    <row r="265" spans="1:13" x14ac:dyDescent="0.35">
      <c r="A265" s="1"/>
      <c r="B265" s="1"/>
      <c r="C265" s="1"/>
      <c r="D265" s="1"/>
      <c r="E265" s="1"/>
      <c r="F265" s="1" t="s">
        <v>233</v>
      </c>
      <c r="G265" s="4">
        <v>216.6</v>
      </c>
      <c r="H265" s="5"/>
      <c r="I265" s="4">
        <v>1000</v>
      </c>
      <c r="J265" s="5"/>
      <c r="K265" s="4">
        <f t="shared" si="26"/>
        <v>-783.4</v>
      </c>
      <c r="L265" s="5"/>
      <c r="M265" s="6">
        <f t="shared" si="27"/>
        <v>0.21659999999999999</v>
      </c>
    </row>
    <row r="266" spans="1:13" x14ac:dyDescent="0.35">
      <c r="A266" s="1"/>
      <c r="B266" s="1"/>
      <c r="C266" s="1"/>
      <c r="D266" s="1"/>
      <c r="E266" s="1"/>
      <c r="F266" s="1" t="s">
        <v>234</v>
      </c>
      <c r="G266" s="4">
        <v>1577.12</v>
      </c>
      <c r="H266" s="5"/>
      <c r="I266" s="4">
        <v>8000</v>
      </c>
      <c r="J266" s="5"/>
      <c r="K266" s="4">
        <f t="shared" si="26"/>
        <v>-6422.88</v>
      </c>
      <c r="L266" s="5"/>
      <c r="M266" s="6">
        <f t="shared" si="27"/>
        <v>0.19714000000000001</v>
      </c>
    </row>
    <row r="267" spans="1:13" x14ac:dyDescent="0.35">
      <c r="A267" s="1"/>
      <c r="B267" s="1"/>
      <c r="C267" s="1"/>
      <c r="D267" s="1"/>
      <c r="E267" s="1"/>
      <c r="F267" s="1" t="s">
        <v>235</v>
      </c>
      <c r="G267" s="4">
        <v>1653.99</v>
      </c>
      <c r="H267" s="5"/>
      <c r="I267" s="4">
        <v>8000</v>
      </c>
      <c r="J267" s="5"/>
      <c r="K267" s="4">
        <f t="shared" si="26"/>
        <v>-6346.01</v>
      </c>
      <c r="L267" s="5"/>
      <c r="M267" s="6">
        <f t="shared" si="27"/>
        <v>0.20674999999999999</v>
      </c>
    </row>
    <row r="268" spans="1:13" x14ac:dyDescent="0.35">
      <c r="A268" s="1"/>
      <c r="B268" s="1"/>
      <c r="C268" s="1"/>
      <c r="D268" s="1"/>
      <c r="E268" s="1"/>
      <c r="F268" s="1" t="s">
        <v>236</v>
      </c>
      <c r="G268" s="4">
        <v>5157.57</v>
      </c>
      <c r="H268" s="5"/>
      <c r="I268" s="4">
        <v>30000</v>
      </c>
      <c r="J268" s="5"/>
      <c r="K268" s="4">
        <f t="shared" si="26"/>
        <v>-24842.43</v>
      </c>
      <c r="L268" s="5"/>
      <c r="M268" s="6">
        <f t="shared" si="27"/>
        <v>0.17191999999999999</v>
      </c>
    </row>
    <row r="269" spans="1:13" x14ac:dyDescent="0.35">
      <c r="A269" s="1"/>
      <c r="B269" s="1"/>
      <c r="C269" s="1"/>
      <c r="D269" s="1"/>
      <c r="E269" s="1"/>
      <c r="F269" s="1" t="s">
        <v>85</v>
      </c>
      <c r="G269" s="4">
        <v>1172.1099999999999</v>
      </c>
      <c r="H269" s="5"/>
      <c r="I269" s="4">
        <v>5000</v>
      </c>
      <c r="J269" s="5"/>
      <c r="K269" s="4">
        <f t="shared" si="26"/>
        <v>-3827.89</v>
      </c>
      <c r="L269" s="5"/>
      <c r="M269" s="6">
        <f t="shared" si="27"/>
        <v>0.23441999999999999</v>
      </c>
    </row>
    <row r="270" spans="1:13" x14ac:dyDescent="0.35">
      <c r="A270" s="1"/>
      <c r="B270" s="1"/>
      <c r="C270" s="1"/>
      <c r="D270" s="1"/>
      <c r="E270" s="1"/>
      <c r="F270" s="1" t="s">
        <v>91</v>
      </c>
      <c r="G270" s="4">
        <v>0</v>
      </c>
      <c r="H270" s="5"/>
      <c r="I270" s="4">
        <v>5000</v>
      </c>
      <c r="J270" s="5"/>
      <c r="K270" s="4">
        <f t="shared" si="26"/>
        <v>-5000</v>
      </c>
      <c r="L270" s="5"/>
      <c r="M270" s="6">
        <f t="shared" si="27"/>
        <v>0</v>
      </c>
    </row>
    <row r="271" spans="1:13" hidden="1" x14ac:dyDescent="0.35">
      <c r="A271" s="1"/>
      <c r="B271" s="1"/>
      <c r="C271" s="1"/>
      <c r="D271" s="1"/>
      <c r="E271" s="1"/>
      <c r="F271" s="1" t="s">
        <v>237</v>
      </c>
      <c r="G271" s="4">
        <v>0</v>
      </c>
      <c r="H271" s="5"/>
      <c r="I271" s="4">
        <v>0</v>
      </c>
      <c r="J271" s="5"/>
      <c r="K271" s="4">
        <f t="shared" si="26"/>
        <v>0</v>
      </c>
      <c r="L271" s="5"/>
      <c r="M271" s="6">
        <f t="shared" si="27"/>
        <v>0</v>
      </c>
    </row>
    <row r="272" spans="1:13" x14ac:dyDescent="0.35">
      <c r="A272" s="1"/>
      <c r="B272" s="1"/>
      <c r="C272" s="1"/>
      <c r="D272" s="1"/>
      <c r="E272" s="1"/>
      <c r="F272" s="1" t="s">
        <v>121</v>
      </c>
      <c r="G272" s="4">
        <v>487.45</v>
      </c>
      <c r="H272" s="5"/>
      <c r="I272" s="4">
        <v>1000</v>
      </c>
      <c r="J272" s="5"/>
      <c r="K272" s="4">
        <f t="shared" si="26"/>
        <v>-512.54999999999995</v>
      </c>
      <c r="L272" s="5"/>
      <c r="M272" s="6">
        <f t="shared" si="27"/>
        <v>0.48744999999999999</v>
      </c>
    </row>
    <row r="273" spans="1:13" ht="15" thickBot="1" x14ac:dyDescent="0.4">
      <c r="A273" s="1"/>
      <c r="B273" s="1"/>
      <c r="C273" s="1"/>
      <c r="D273" s="1"/>
      <c r="E273" s="1"/>
      <c r="F273" s="1" t="s">
        <v>238</v>
      </c>
      <c r="G273" s="7">
        <v>0</v>
      </c>
      <c r="H273" s="5"/>
      <c r="I273" s="7">
        <v>0</v>
      </c>
      <c r="J273" s="5"/>
      <c r="K273" s="7">
        <f t="shared" si="26"/>
        <v>0</v>
      </c>
      <c r="L273" s="5"/>
      <c r="M273" s="8">
        <f t="shared" si="27"/>
        <v>0</v>
      </c>
    </row>
    <row r="274" spans="1:13" x14ac:dyDescent="0.35">
      <c r="A274" s="1"/>
      <c r="B274" s="1"/>
      <c r="C274" s="1"/>
      <c r="D274" s="1"/>
      <c r="E274" s="1" t="s">
        <v>239</v>
      </c>
      <c r="F274" s="1"/>
      <c r="G274" s="4">
        <f>ROUND(SUM(G257:G273),5)</f>
        <v>41492.120000000003</v>
      </c>
      <c r="H274" s="5"/>
      <c r="I274" s="4">
        <f>ROUND(SUM(I257:I273),5)</f>
        <v>128765</v>
      </c>
      <c r="J274" s="5"/>
      <c r="K274" s="4">
        <f t="shared" si="26"/>
        <v>-87272.88</v>
      </c>
      <c r="L274" s="5"/>
      <c r="M274" s="6">
        <f t="shared" si="27"/>
        <v>0.32223000000000002</v>
      </c>
    </row>
    <row r="275" spans="1:13" x14ac:dyDescent="0.35">
      <c r="A275" s="1"/>
      <c r="B275" s="1"/>
      <c r="C275" s="1"/>
      <c r="D275" s="1"/>
      <c r="E275" s="1" t="s">
        <v>240</v>
      </c>
      <c r="F275" s="1"/>
      <c r="G275" s="4"/>
      <c r="H275" s="5"/>
      <c r="I275" s="4"/>
      <c r="J275" s="5"/>
      <c r="K275" s="4"/>
      <c r="L275" s="5"/>
      <c r="M275" s="6"/>
    </row>
    <row r="276" spans="1:13" x14ac:dyDescent="0.35">
      <c r="A276" s="1"/>
      <c r="B276" s="1"/>
      <c r="C276" s="1"/>
      <c r="D276" s="1"/>
      <c r="E276" s="1"/>
      <c r="F276" s="1" t="s">
        <v>241</v>
      </c>
      <c r="G276" s="4">
        <v>0</v>
      </c>
      <c r="H276" s="5"/>
      <c r="I276" s="4">
        <v>0</v>
      </c>
      <c r="J276" s="5"/>
      <c r="K276" s="4">
        <f>ROUND((G276-I276),5)</f>
        <v>0</v>
      </c>
      <c r="L276" s="5"/>
      <c r="M276" s="6">
        <f>ROUND(IF(I276=0, IF(G276=0, 0, 1), G276/I276),5)</f>
        <v>0</v>
      </c>
    </row>
    <row r="277" spans="1:13" hidden="1" x14ac:dyDescent="0.35">
      <c r="A277" s="1"/>
      <c r="B277" s="1"/>
      <c r="C277" s="1"/>
      <c r="D277" s="1"/>
      <c r="E277" s="1"/>
      <c r="F277" s="1" t="s">
        <v>219</v>
      </c>
      <c r="G277" s="4">
        <v>0</v>
      </c>
      <c r="H277" s="5"/>
      <c r="I277" s="4">
        <v>0</v>
      </c>
      <c r="J277" s="5"/>
      <c r="K277" s="4">
        <f>ROUND((G277-I277),5)</f>
        <v>0</v>
      </c>
      <c r="L277" s="5"/>
      <c r="M277" s="6">
        <f>ROUND(IF(I277=0, IF(G277=0, 0, 1), G277/I277),5)</f>
        <v>0</v>
      </c>
    </row>
    <row r="278" spans="1:13" x14ac:dyDescent="0.35">
      <c r="A278" s="1"/>
      <c r="B278" s="1"/>
      <c r="C278" s="1"/>
      <c r="D278" s="1"/>
      <c r="E278" s="1"/>
      <c r="F278" s="1" t="s">
        <v>242</v>
      </c>
      <c r="G278" s="4">
        <v>12017.47</v>
      </c>
      <c r="H278" s="5"/>
      <c r="I278" s="24">
        <v>40000</v>
      </c>
      <c r="J278" s="5"/>
      <c r="K278" s="4">
        <f>ROUND((G278-I278),5)</f>
        <v>-27982.53</v>
      </c>
      <c r="L278" s="5"/>
      <c r="M278" s="6">
        <f>ROUND(IF(I278=0, IF(G278=0, 0, 1), G278/I278),5)</f>
        <v>0.30043999999999998</v>
      </c>
    </row>
    <row r="279" spans="1:13" ht="15" thickBot="1" x14ac:dyDescent="0.4">
      <c r="A279" s="1"/>
      <c r="B279" s="1"/>
      <c r="C279" s="1"/>
      <c r="D279" s="1"/>
      <c r="E279" s="1"/>
      <c r="F279" s="1" t="s">
        <v>243</v>
      </c>
      <c r="G279" s="7">
        <v>0</v>
      </c>
      <c r="H279" s="5"/>
      <c r="I279" s="7">
        <v>0</v>
      </c>
      <c r="J279" s="5"/>
      <c r="K279" s="7">
        <f>ROUND((G279-I279),5)</f>
        <v>0</v>
      </c>
      <c r="L279" s="5"/>
      <c r="M279" s="8">
        <f>ROUND(IF(I279=0, IF(G279=0, 0, 1), G279/I279),5)</f>
        <v>0</v>
      </c>
    </row>
    <row r="280" spans="1:13" x14ac:dyDescent="0.35">
      <c r="A280" s="1"/>
      <c r="B280" s="1"/>
      <c r="C280" s="1"/>
      <c r="D280" s="1"/>
      <c r="E280" s="1" t="s">
        <v>244</v>
      </c>
      <c r="F280" s="1"/>
      <c r="G280" s="4">
        <f>ROUND(SUM(G275:G279),5)</f>
        <v>12017.47</v>
      </c>
      <c r="H280" s="5"/>
      <c r="I280" s="4">
        <f>ROUND(SUM(I275:I279),5)</f>
        <v>40000</v>
      </c>
      <c r="J280" s="5"/>
      <c r="K280" s="4">
        <f>ROUND((G280-I280),5)</f>
        <v>-27982.53</v>
      </c>
      <c r="L280" s="5"/>
      <c r="M280" s="6">
        <f>ROUND(IF(I280=0, IF(G280=0, 0, 1), G280/I280),5)</f>
        <v>0.30043999999999998</v>
      </c>
    </row>
    <row r="281" spans="1:13" x14ac:dyDescent="0.35">
      <c r="A281" s="1"/>
      <c r="B281" s="1"/>
      <c r="C281" s="1"/>
      <c r="D281" s="1"/>
      <c r="E281" s="1" t="s">
        <v>245</v>
      </c>
      <c r="F281" s="1"/>
      <c r="G281" s="4"/>
      <c r="H281" s="5"/>
      <c r="I281" s="4"/>
      <c r="J281" s="5"/>
      <c r="K281" s="4"/>
      <c r="L281" s="5"/>
      <c r="M281" s="6"/>
    </row>
    <row r="282" spans="1:13" x14ac:dyDescent="0.35">
      <c r="A282" s="1"/>
      <c r="B282" s="1"/>
      <c r="C282" s="1"/>
      <c r="D282" s="1"/>
      <c r="E282" s="1"/>
      <c r="F282" s="1" t="s">
        <v>246</v>
      </c>
      <c r="G282" s="4">
        <v>6666.68</v>
      </c>
      <c r="H282" s="5"/>
      <c r="I282" s="4">
        <v>40000</v>
      </c>
      <c r="J282" s="5"/>
      <c r="K282" s="4">
        <f t="shared" ref="K282:K296" si="28">ROUND((G282-I282),5)</f>
        <v>-33333.32</v>
      </c>
      <c r="L282" s="5"/>
      <c r="M282" s="6">
        <f t="shared" ref="M282:M296" si="29">ROUND(IF(I282=0, IF(G282=0, 0, 1), G282/I282),5)</f>
        <v>0.16667000000000001</v>
      </c>
    </row>
    <row r="283" spans="1:13" x14ac:dyDescent="0.35">
      <c r="A283" s="1"/>
      <c r="B283" s="1"/>
      <c r="C283" s="1"/>
      <c r="D283" s="1"/>
      <c r="E283" s="1"/>
      <c r="F283" s="1" t="s">
        <v>247</v>
      </c>
      <c r="G283" s="4">
        <v>13068.14</v>
      </c>
      <c r="H283" s="5"/>
      <c r="I283" s="24">
        <v>75000</v>
      </c>
      <c r="J283" s="5"/>
      <c r="K283" s="4">
        <f t="shared" si="28"/>
        <v>-61931.86</v>
      </c>
      <c r="L283" s="5"/>
      <c r="M283" s="6">
        <f t="shared" si="29"/>
        <v>0.17424000000000001</v>
      </c>
    </row>
    <row r="284" spans="1:13" x14ac:dyDescent="0.35">
      <c r="A284" s="1"/>
      <c r="B284" s="1"/>
      <c r="C284" s="1"/>
      <c r="D284" s="1"/>
      <c r="E284" s="1"/>
      <c r="F284" s="1" t="s">
        <v>248</v>
      </c>
      <c r="G284" s="4">
        <v>765.49</v>
      </c>
      <c r="H284" s="5"/>
      <c r="I284" s="24">
        <v>8780</v>
      </c>
      <c r="J284" s="5"/>
      <c r="K284" s="4">
        <f t="shared" si="28"/>
        <v>-8014.51</v>
      </c>
      <c r="L284" s="5"/>
      <c r="M284" s="6">
        <f t="shared" si="29"/>
        <v>8.7190000000000004E-2</v>
      </c>
    </row>
    <row r="285" spans="1:13" x14ac:dyDescent="0.35">
      <c r="A285" s="1"/>
      <c r="B285" s="1"/>
      <c r="C285" s="1"/>
      <c r="D285" s="1"/>
      <c r="E285" s="1"/>
      <c r="F285" s="1" t="s">
        <v>78</v>
      </c>
      <c r="G285" s="4">
        <v>83.3</v>
      </c>
      <c r="H285" s="5"/>
      <c r="I285" s="24">
        <v>3105</v>
      </c>
      <c r="J285" s="5"/>
      <c r="K285" s="4">
        <f t="shared" si="28"/>
        <v>-3021.7</v>
      </c>
      <c r="L285" s="5"/>
      <c r="M285" s="6">
        <f t="shared" si="29"/>
        <v>2.683E-2</v>
      </c>
    </row>
    <row r="286" spans="1:13" hidden="1" x14ac:dyDescent="0.35">
      <c r="A286" s="1"/>
      <c r="B286" s="1"/>
      <c r="C286" s="1"/>
      <c r="D286" s="1"/>
      <c r="E286" s="1"/>
      <c r="F286" s="1" t="s">
        <v>141</v>
      </c>
      <c r="G286" s="4">
        <v>0</v>
      </c>
      <c r="H286" s="5"/>
      <c r="I286" s="24">
        <v>0</v>
      </c>
      <c r="J286" s="5"/>
      <c r="K286" s="4">
        <f t="shared" si="28"/>
        <v>0</v>
      </c>
      <c r="L286" s="5"/>
      <c r="M286" s="6">
        <f t="shared" si="29"/>
        <v>0</v>
      </c>
    </row>
    <row r="287" spans="1:13" hidden="1" x14ac:dyDescent="0.35">
      <c r="A287" s="1"/>
      <c r="B287" s="1"/>
      <c r="C287" s="1"/>
      <c r="D287" s="1"/>
      <c r="E287" s="1"/>
      <c r="F287" s="1" t="s">
        <v>249</v>
      </c>
      <c r="G287" s="4">
        <v>0</v>
      </c>
      <c r="H287" s="5"/>
      <c r="I287" s="24">
        <v>0</v>
      </c>
      <c r="J287" s="5"/>
      <c r="K287" s="4">
        <f t="shared" si="28"/>
        <v>0</v>
      </c>
      <c r="L287" s="5"/>
      <c r="M287" s="6">
        <f t="shared" si="29"/>
        <v>0</v>
      </c>
    </row>
    <row r="288" spans="1:13" hidden="1" x14ac:dyDescent="0.35">
      <c r="A288" s="1"/>
      <c r="B288" s="1"/>
      <c r="C288" s="1"/>
      <c r="D288" s="1"/>
      <c r="E288" s="1"/>
      <c r="F288" s="1" t="s">
        <v>250</v>
      </c>
      <c r="G288" s="4">
        <v>0</v>
      </c>
      <c r="H288" s="5"/>
      <c r="I288" s="24">
        <v>0</v>
      </c>
      <c r="J288" s="5"/>
      <c r="K288" s="4">
        <f t="shared" si="28"/>
        <v>0</v>
      </c>
      <c r="L288" s="5"/>
      <c r="M288" s="6">
        <f t="shared" si="29"/>
        <v>0</v>
      </c>
    </row>
    <row r="289" spans="1:13" hidden="1" x14ac:dyDescent="0.35">
      <c r="A289" s="1"/>
      <c r="B289" s="1"/>
      <c r="C289" s="1"/>
      <c r="D289" s="1"/>
      <c r="E289" s="1"/>
      <c r="F289" s="1" t="s">
        <v>251</v>
      </c>
      <c r="G289" s="4">
        <v>0</v>
      </c>
      <c r="H289" s="5"/>
      <c r="I289" s="24">
        <v>0</v>
      </c>
      <c r="J289" s="5"/>
      <c r="K289" s="4">
        <f t="shared" si="28"/>
        <v>0</v>
      </c>
      <c r="L289" s="5"/>
      <c r="M289" s="6">
        <f t="shared" si="29"/>
        <v>0</v>
      </c>
    </row>
    <row r="290" spans="1:13" hidden="1" x14ac:dyDescent="0.35">
      <c r="A290" s="1"/>
      <c r="B290" s="1"/>
      <c r="C290" s="1"/>
      <c r="D290" s="1"/>
      <c r="E290" s="1"/>
      <c r="F290" s="1" t="s">
        <v>252</v>
      </c>
      <c r="G290" s="4">
        <v>0</v>
      </c>
      <c r="H290" s="5"/>
      <c r="I290" s="24">
        <v>0</v>
      </c>
      <c r="J290" s="5"/>
      <c r="K290" s="4">
        <f t="shared" si="28"/>
        <v>0</v>
      </c>
      <c r="L290" s="5"/>
      <c r="M290" s="6">
        <f t="shared" si="29"/>
        <v>0</v>
      </c>
    </row>
    <row r="291" spans="1:13" ht="15" thickBot="1" x14ac:dyDescent="0.4">
      <c r="A291" s="1"/>
      <c r="B291" s="1"/>
      <c r="C291" s="1"/>
      <c r="D291" s="1"/>
      <c r="E291" s="1"/>
      <c r="F291" s="1" t="s">
        <v>253</v>
      </c>
      <c r="G291" s="7">
        <v>0</v>
      </c>
      <c r="H291" s="5"/>
      <c r="I291" s="25">
        <v>0</v>
      </c>
      <c r="J291" s="5"/>
      <c r="K291" s="7">
        <f t="shared" si="28"/>
        <v>0</v>
      </c>
      <c r="L291" s="5"/>
      <c r="M291" s="8">
        <f t="shared" si="29"/>
        <v>0</v>
      </c>
    </row>
    <row r="292" spans="1:13" ht="15" thickBot="1" x14ac:dyDescent="0.4">
      <c r="A292" s="1"/>
      <c r="B292" s="1"/>
      <c r="C292" s="1"/>
      <c r="D292" s="1"/>
      <c r="E292" s="1" t="s">
        <v>254</v>
      </c>
      <c r="F292" s="1"/>
      <c r="G292" s="4">
        <f>ROUND(SUM(G281:G291),5)</f>
        <v>20583.61</v>
      </c>
      <c r="H292" s="5"/>
      <c r="I292" s="4">
        <f>ROUND(SUM(I281:I291),5)</f>
        <v>126885</v>
      </c>
      <c r="J292" s="5"/>
      <c r="K292" s="4">
        <f t="shared" si="28"/>
        <v>-106301.39</v>
      </c>
      <c r="L292" s="5"/>
      <c r="M292" s="6">
        <f t="shared" si="29"/>
        <v>0.16222</v>
      </c>
    </row>
    <row r="293" spans="1:13" ht="15" hidden="1" thickBot="1" x14ac:dyDescent="0.4">
      <c r="A293" s="1"/>
      <c r="B293" s="1"/>
      <c r="C293" s="1"/>
      <c r="D293" s="1"/>
      <c r="E293" s="1" t="s">
        <v>255</v>
      </c>
      <c r="F293" s="1"/>
      <c r="G293" s="4">
        <v>0</v>
      </c>
      <c r="H293" s="5"/>
      <c r="I293" s="4">
        <v>0</v>
      </c>
      <c r="J293" s="5"/>
      <c r="K293" s="4">
        <f t="shared" si="28"/>
        <v>0</v>
      </c>
      <c r="L293" s="5"/>
      <c r="M293" s="6">
        <f t="shared" si="29"/>
        <v>0</v>
      </c>
    </row>
    <row r="294" spans="1:13" ht="15" hidden="1" thickBot="1" x14ac:dyDescent="0.4">
      <c r="A294" s="1"/>
      <c r="B294" s="1"/>
      <c r="C294" s="1"/>
      <c r="D294" s="1"/>
      <c r="E294" s="1" t="s">
        <v>256</v>
      </c>
      <c r="F294" s="1"/>
      <c r="G294" s="9">
        <v>0</v>
      </c>
      <c r="H294" s="5"/>
      <c r="I294" s="9">
        <v>0</v>
      </c>
      <c r="J294" s="5"/>
      <c r="K294" s="9">
        <f t="shared" si="28"/>
        <v>0</v>
      </c>
      <c r="L294" s="5"/>
      <c r="M294" s="10">
        <f t="shared" si="29"/>
        <v>0</v>
      </c>
    </row>
    <row r="295" spans="1:13" ht="15" thickBot="1" x14ac:dyDescent="0.4">
      <c r="A295" s="1"/>
      <c r="B295" s="1"/>
      <c r="C295" s="1"/>
      <c r="D295" s="1" t="s">
        <v>257</v>
      </c>
      <c r="E295" s="1"/>
      <c r="F295" s="1"/>
      <c r="G295" s="11">
        <f>ROUND(SUM(G58:G60)+G101+SUM(G128:G129)+G137+G142+G150+G157+SUM(G166:G168)+G172+G204+G217+G224+G239+G247+G251+SUM(G255:G256)+G274+G280+SUM(G292:G294),5)</f>
        <v>307673.64</v>
      </c>
      <c r="H295" s="5"/>
      <c r="I295" s="11">
        <f>ROUND(SUM(I58:I60)+I101+SUM(I128:I129)+I137+I142+I150+I157+SUM(I166:I168)+I172+I204+I217+I224+I239+I247+I251+SUM(I255:I256)+I274+I280+SUM(I292:I294),5)</f>
        <v>1791245.7811199999</v>
      </c>
      <c r="J295" s="5"/>
      <c r="K295" s="11">
        <f t="shared" si="28"/>
        <v>-1483572.14112</v>
      </c>
      <c r="L295" s="5"/>
      <c r="M295" s="12">
        <f t="shared" si="29"/>
        <v>0.17177000000000001</v>
      </c>
    </row>
    <row r="296" spans="1:13" x14ac:dyDescent="0.35">
      <c r="A296" s="1"/>
      <c r="B296" s="1" t="s">
        <v>258</v>
      </c>
      <c r="C296" s="1"/>
      <c r="D296" s="1"/>
      <c r="E296" s="1"/>
      <c r="F296" s="1"/>
      <c r="G296" s="4">
        <f>ROUND(G3+G57-G295,5)</f>
        <v>26142.34</v>
      </c>
      <c r="H296" s="5"/>
      <c r="I296" s="4">
        <f>ROUND(I3+I57-I295,5)</f>
        <v>614438.31888000004</v>
      </c>
      <c r="J296" s="5"/>
      <c r="K296" s="4">
        <f t="shared" si="28"/>
        <v>-588295.97887999995</v>
      </c>
      <c r="L296" s="5"/>
      <c r="M296" s="6">
        <f t="shared" si="29"/>
        <v>4.2549999999999998E-2</v>
      </c>
    </row>
    <row r="297" spans="1:13" x14ac:dyDescent="0.35">
      <c r="A297" s="1"/>
      <c r="B297" s="1" t="s">
        <v>259</v>
      </c>
      <c r="C297" s="1"/>
      <c r="D297" s="1"/>
      <c r="E297" s="1"/>
      <c r="F297" s="1"/>
      <c r="G297" s="4"/>
      <c r="H297" s="5"/>
      <c r="I297" s="4"/>
      <c r="J297" s="5"/>
      <c r="K297" s="4"/>
      <c r="L297" s="5"/>
      <c r="M297" s="6"/>
    </row>
    <row r="298" spans="1:13" x14ac:dyDescent="0.35">
      <c r="A298" s="1"/>
      <c r="B298" s="1"/>
      <c r="C298" s="1" t="s">
        <v>260</v>
      </c>
      <c r="D298" s="1"/>
      <c r="E298" s="1"/>
      <c r="F298" s="1"/>
      <c r="G298" s="4"/>
      <c r="H298" s="5"/>
      <c r="I298" s="4"/>
      <c r="J298" s="5"/>
      <c r="K298" s="4"/>
      <c r="L298" s="5"/>
      <c r="M298" s="6"/>
    </row>
    <row r="299" spans="1:13" hidden="1" x14ac:dyDescent="0.35">
      <c r="A299" s="1"/>
      <c r="B299" s="1"/>
      <c r="C299" s="1"/>
      <c r="D299" s="1" t="s">
        <v>261</v>
      </c>
      <c r="E299" s="1"/>
      <c r="F299" s="1"/>
      <c r="G299" s="4">
        <v>0</v>
      </c>
      <c r="H299" s="5"/>
      <c r="I299" s="4">
        <v>0</v>
      </c>
      <c r="J299" s="5"/>
      <c r="K299" s="4">
        <f>ROUND((G299-I299),5)</f>
        <v>0</v>
      </c>
      <c r="L299" s="5"/>
      <c r="M299" s="6">
        <f>ROUND(IF(I299=0, IF(G299=0, 0, 1), G299/I299),5)</f>
        <v>0</v>
      </c>
    </row>
    <row r="300" spans="1:13" hidden="1" x14ac:dyDescent="0.35">
      <c r="A300" s="1"/>
      <c r="B300" s="1"/>
      <c r="C300" s="1"/>
      <c r="D300" s="1" t="s">
        <v>262</v>
      </c>
      <c r="E300" s="1"/>
      <c r="F300" s="1"/>
      <c r="G300" s="4">
        <v>0</v>
      </c>
      <c r="H300" s="5"/>
      <c r="I300" s="4">
        <v>0</v>
      </c>
      <c r="J300" s="5"/>
      <c r="K300" s="4">
        <f>ROUND((G300-I300),5)</f>
        <v>0</v>
      </c>
      <c r="L300" s="5"/>
      <c r="M300" s="6">
        <f>ROUND(IF(I300=0, IF(G300=0, 0, 1), G300/I300),5)</f>
        <v>0</v>
      </c>
    </row>
    <row r="301" spans="1:13" ht="15" hidden="1" thickBot="1" x14ac:dyDescent="0.4">
      <c r="A301" s="1"/>
      <c r="B301" s="1"/>
      <c r="C301" s="1"/>
      <c r="D301" s="1" t="s">
        <v>263</v>
      </c>
      <c r="E301" s="1"/>
      <c r="F301" s="1"/>
      <c r="G301" s="7">
        <v>0</v>
      </c>
      <c r="H301" s="5"/>
      <c r="I301" s="7">
        <v>0</v>
      </c>
      <c r="J301" s="5"/>
      <c r="K301" s="7">
        <f>ROUND((G301-I301),5)</f>
        <v>0</v>
      </c>
      <c r="L301" s="5"/>
      <c r="M301" s="8">
        <f>ROUND(IF(I301=0, IF(G301=0, 0, 1), G301/I301),5)</f>
        <v>0</v>
      </c>
    </row>
    <row r="302" spans="1:13" x14ac:dyDescent="0.35">
      <c r="A302" s="1"/>
      <c r="B302" s="1"/>
      <c r="C302" s="1" t="s">
        <v>264</v>
      </c>
      <c r="D302" s="1"/>
      <c r="E302" s="1"/>
      <c r="F302" s="1"/>
      <c r="G302" s="4">
        <f>ROUND(SUM(G298:G301),5)</f>
        <v>0</v>
      </c>
      <c r="H302" s="5"/>
      <c r="I302" s="4">
        <f>ROUND(SUM(I298:I301),5)</f>
        <v>0</v>
      </c>
      <c r="J302" s="5"/>
      <c r="K302" s="4">
        <f>ROUND((G302-I302),5)</f>
        <v>0</v>
      </c>
      <c r="L302" s="5"/>
      <c r="M302" s="6">
        <f>ROUND(IF(I302=0, IF(G302=0, 0, 1), G302/I302),5)</f>
        <v>0</v>
      </c>
    </row>
    <row r="303" spans="1:13" x14ac:dyDescent="0.35">
      <c r="A303" s="1"/>
      <c r="B303" s="1"/>
      <c r="C303" s="1" t="s">
        <v>265</v>
      </c>
      <c r="D303" s="1"/>
      <c r="E303" s="1"/>
      <c r="F303" s="1"/>
      <c r="G303" s="4"/>
      <c r="H303" s="5"/>
      <c r="I303" s="4"/>
      <c r="J303" s="5"/>
      <c r="K303" s="4"/>
      <c r="L303" s="5"/>
      <c r="M303" s="6"/>
    </row>
    <row r="304" spans="1:13" x14ac:dyDescent="0.35">
      <c r="A304" s="1"/>
      <c r="B304" s="1"/>
      <c r="C304" s="1"/>
      <c r="D304" s="1" t="s">
        <v>266</v>
      </c>
      <c r="E304" s="1"/>
      <c r="F304" s="1"/>
      <c r="G304" s="4"/>
      <c r="H304" s="5"/>
      <c r="I304" s="4"/>
      <c r="J304" s="5"/>
      <c r="K304" s="4"/>
      <c r="L304" s="5"/>
      <c r="M304" s="6"/>
    </row>
    <row r="305" spans="1:13" x14ac:dyDescent="0.35">
      <c r="A305" s="1"/>
      <c r="B305" s="1"/>
      <c r="C305" s="1"/>
      <c r="D305" s="1"/>
      <c r="E305" s="1" t="s">
        <v>267</v>
      </c>
      <c r="F305" s="1"/>
      <c r="G305" s="4">
        <v>11006.49</v>
      </c>
      <c r="H305" s="5"/>
      <c r="I305" s="4">
        <v>0</v>
      </c>
      <c r="J305" s="5"/>
      <c r="K305" s="4">
        <f t="shared" ref="K305:K311" si="30">ROUND((G305-I305),5)</f>
        <v>11006.49</v>
      </c>
      <c r="L305" s="5"/>
      <c r="M305" s="6">
        <f t="shared" ref="M305:M311" si="31">ROUND(IF(I305=0, IF(G305=0, 0, 1), G305/I305),5)</f>
        <v>1</v>
      </c>
    </row>
    <row r="306" spans="1:13" x14ac:dyDescent="0.35">
      <c r="A306" s="1"/>
      <c r="B306" s="1"/>
      <c r="C306" s="1"/>
      <c r="D306" s="1"/>
      <c r="E306" s="1" t="s">
        <v>268</v>
      </c>
      <c r="F306" s="1"/>
      <c r="G306" s="4">
        <v>10045.11</v>
      </c>
      <c r="H306" s="5"/>
      <c r="I306" s="4">
        <v>0</v>
      </c>
      <c r="J306" s="5"/>
      <c r="K306" s="4">
        <f t="shared" si="30"/>
        <v>10045.11</v>
      </c>
      <c r="L306" s="5"/>
      <c r="M306" s="6">
        <f t="shared" si="31"/>
        <v>1</v>
      </c>
    </row>
    <row r="307" spans="1:13" ht="15" thickBot="1" x14ac:dyDescent="0.4">
      <c r="A307" s="1"/>
      <c r="B307" s="1"/>
      <c r="C307" s="1"/>
      <c r="D307" s="1"/>
      <c r="E307" s="1" t="s">
        <v>269</v>
      </c>
      <c r="F307" s="1"/>
      <c r="G307" s="9">
        <v>0</v>
      </c>
      <c r="H307" s="5"/>
      <c r="I307" s="9">
        <v>129000</v>
      </c>
      <c r="J307" s="5"/>
      <c r="K307" s="9">
        <f t="shared" si="30"/>
        <v>-129000</v>
      </c>
      <c r="L307" s="5"/>
      <c r="M307" s="10">
        <f t="shared" si="31"/>
        <v>0</v>
      </c>
    </row>
    <row r="308" spans="1:13" ht="15" thickBot="1" x14ac:dyDescent="0.4">
      <c r="A308" s="1"/>
      <c r="B308" s="1"/>
      <c r="C308" s="1"/>
      <c r="D308" s="1" t="s">
        <v>270</v>
      </c>
      <c r="E308" s="1"/>
      <c r="F308" s="1"/>
      <c r="G308" s="13">
        <f>ROUND(SUM(G304:G307),5)</f>
        <v>21051.599999999999</v>
      </c>
      <c r="H308" s="5"/>
      <c r="I308" s="13">
        <f>ROUND(SUM(I304:I307),5)</f>
        <v>129000</v>
      </c>
      <c r="J308" s="5"/>
      <c r="K308" s="13">
        <f t="shared" si="30"/>
        <v>-107948.4</v>
      </c>
      <c r="L308" s="5"/>
      <c r="M308" s="14">
        <f t="shared" si="31"/>
        <v>0.16319</v>
      </c>
    </row>
    <row r="309" spans="1:13" ht="15" thickBot="1" x14ac:dyDescent="0.4">
      <c r="A309" s="1"/>
      <c r="B309" s="1"/>
      <c r="C309" s="1" t="s">
        <v>271</v>
      </c>
      <c r="D309" s="1"/>
      <c r="E309" s="1"/>
      <c r="F309" s="1"/>
      <c r="G309" s="13">
        <f>ROUND(G303+G308,5)</f>
        <v>21051.599999999999</v>
      </c>
      <c r="H309" s="5"/>
      <c r="I309" s="13">
        <f>ROUND(I303+I308,5)</f>
        <v>129000</v>
      </c>
      <c r="J309" s="5"/>
      <c r="K309" s="13">
        <f t="shared" si="30"/>
        <v>-107948.4</v>
      </c>
      <c r="L309" s="5"/>
      <c r="M309" s="14">
        <f t="shared" si="31"/>
        <v>0.16319</v>
      </c>
    </row>
    <row r="310" spans="1:13" ht="15" thickBot="1" x14ac:dyDescent="0.4">
      <c r="A310" s="1"/>
      <c r="B310" s="1" t="s">
        <v>272</v>
      </c>
      <c r="C310" s="1"/>
      <c r="D310" s="1"/>
      <c r="E310" s="1"/>
      <c r="F310" s="1"/>
      <c r="G310" s="13">
        <f>ROUND(G297+G302-G309,5)</f>
        <v>-21051.599999999999</v>
      </c>
      <c r="H310" s="5"/>
      <c r="I310" s="13">
        <f>ROUND(I297+I302-I309,5)</f>
        <v>-129000</v>
      </c>
      <c r="J310" s="5"/>
      <c r="K310" s="13">
        <f t="shared" si="30"/>
        <v>107948.4</v>
      </c>
      <c r="L310" s="5"/>
      <c r="M310" s="14">
        <f t="shared" si="31"/>
        <v>0.16319</v>
      </c>
    </row>
    <row r="311" spans="1:13" s="17" customFormat="1" ht="11" thickBot="1" x14ac:dyDescent="0.3">
      <c r="A311" s="1" t="s">
        <v>273</v>
      </c>
      <c r="B311" s="1"/>
      <c r="C311" s="1"/>
      <c r="D311" s="1"/>
      <c r="E311" s="1"/>
      <c r="F311" s="1"/>
      <c r="G311" s="15">
        <f>ROUND(G296+G310,5)</f>
        <v>5090.74</v>
      </c>
      <c r="H311" s="1"/>
      <c r="I311" s="15">
        <f>ROUND(I296+I310,5)</f>
        <v>485438.31887999998</v>
      </c>
      <c r="J311" s="1"/>
      <c r="K311" s="15">
        <f t="shared" si="30"/>
        <v>-480347.57887999999</v>
      </c>
      <c r="L311" s="1"/>
      <c r="M311" s="16">
        <f t="shared" si="31"/>
        <v>1.0489999999999999E-2</v>
      </c>
    </row>
    <row r="312" spans="1:13" ht="15" thickTop="1" x14ac:dyDescent="0.35"/>
  </sheetData>
  <pageMargins left="0.7" right="0.7" top="0.75" bottom="0.75" header="0.1" footer="0.3"/>
  <pageSetup orientation="portrait" horizontalDpi="4294967293" verticalDpi="0" r:id="rId1"/>
  <headerFooter>
    <oddHeader>&amp;L&amp;"Arial,Bold"&amp;8 1:21 PM
&amp;"Arial,Bold"&amp;8 09/07/21
&amp;"Arial,Bold"&amp;8 Accrual Basis&amp;C&amp;"Arial,Bold"&amp;12 ONE ROOM SCHOOL HOUSE PROJECT
&amp;"Arial,Bold"&amp;14 Profit &amp;&amp; Loss Budget vs. Actual
&amp;"Arial,Bold"&amp;10 July 1 through September 7, 2021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Neil Drake</cp:lastModifiedBy>
  <dcterms:created xsi:type="dcterms:W3CDTF">2021-09-07T17:21:41Z</dcterms:created>
  <dcterms:modified xsi:type="dcterms:W3CDTF">2021-09-16T16:47:29Z</dcterms:modified>
</cp:coreProperties>
</file>